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SO-017\Desktop\ITSO\AYLIK İHRACAT RAKAMLARI\Şubat 2025\"/>
    </mc:Choice>
  </mc:AlternateContent>
  <bookViews>
    <workbookView xWindow="0" yWindow="0" windowWidth="23040" windowHeight="8892" activeTab="4"/>
  </bookViews>
  <sheets>
    <sheet name="Aylık İhracat" sheetId="7" r:id="rId1"/>
    <sheet name="6 Aylık İhracat Verileri" sheetId="8" r:id="rId2"/>
    <sheet name="Yıllık İhracat" sheetId="9" r:id="rId3"/>
    <sheet name="İlk 5 Sektör" sheetId="10" r:id="rId4"/>
    <sheet name="İlk 5 Ülke" sheetId="5" r:id="rId5"/>
  </sheets>
  <definedNames>
    <definedName name="_xlnm._FilterDatabase" localSheetId="0" hidden="1">'Aylık İhracat'!$A$2:$J$25</definedName>
    <definedName name="_xlnm._FilterDatabase" localSheetId="2" hidden="1">'Yıllık İhracat'!$A$2:$J$2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5" l="1"/>
  <c r="C2" i="5"/>
  <c r="D2" i="10" l="1"/>
  <c r="C2" i="10"/>
  <c r="B16" i="10" l="1"/>
  <c r="B17" i="10"/>
  <c r="B18" i="10"/>
  <c r="B19" i="10"/>
  <c r="B20" i="10"/>
  <c r="B3" i="10" l="1"/>
  <c r="B4" i="10"/>
  <c r="B5" i="10"/>
  <c r="B6" i="10"/>
  <c r="B7" i="10"/>
  <c r="C3" i="10"/>
  <c r="D3" i="10"/>
  <c r="C4" i="10"/>
  <c r="D4" i="10"/>
  <c r="C5" i="10"/>
  <c r="D5" i="10"/>
  <c r="C6" i="10"/>
  <c r="D6" i="10"/>
  <c r="C7" i="10"/>
  <c r="D7" i="10"/>
  <c r="B5" i="9" l="1"/>
  <c r="C5" i="9"/>
  <c r="B6" i="9"/>
  <c r="C6" i="9"/>
  <c r="B7" i="9"/>
  <c r="C7" i="9"/>
  <c r="B8" i="9"/>
  <c r="C8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C4" i="9"/>
  <c r="B4" i="9"/>
  <c r="D23" i="9" l="1"/>
  <c r="E23" i="9" s="1"/>
  <c r="D21" i="9"/>
  <c r="E21" i="9" s="1"/>
  <c r="D19" i="9"/>
  <c r="E19" i="9" s="1"/>
  <c r="D17" i="9"/>
  <c r="E17" i="9" s="1"/>
  <c r="D15" i="9"/>
  <c r="E15" i="9" s="1"/>
  <c r="D13" i="9"/>
  <c r="E13" i="9" s="1"/>
  <c r="D11" i="9"/>
  <c r="E11" i="9" s="1"/>
  <c r="D9" i="9"/>
  <c r="E9" i="9" s="1"/>
  <c r="D7" i="9"/>
  <c r="E7" i="9" s="1"/>
  <c r="D5" i="9"/>
  <c r="E5" i="9" s="1"/>
  <c r="D25" i="9"/>
  <c r="D24" i="9"/>
  <c r="E24" i="9" s="1"/>
  <c r="D22" i="9"/>
  <c r="E22" i="9" s="1"/>
  <c r="D20" i="9"/>
  <c r="E20" i="9" s="1"/>
  <c r="D18" i="9"/>
  <c r="E18" i="9" s="1"/>
  <c r="D16" i="9"/>
  <c r="E16" i="9" s="1"/>
  <c r="D14" i="9"/>
  <c r="E14" i="9" s="1"/>
  <c r="D12" i="9"/>
  <c r="E12" i="9" s="1"/>
  <c r="D10" i="9"/>
  <c r="E10" i="9" s="1"/>
  <c r="D8" i="9"/>
  <c r="E8" i="9" s="1"/>
  <c r="D6" i="9"/>
  <c r="E6" i="9" s="1"/>
  <c r="D4" i="9"/>
  <c r="E4" i="9" s="1"/>
  <c r="B3" i="8" l="1"/>
  <c r="C3" i="8"/>
  <c r="D3" i="8"/>
  <c r="E3" i="8"/>
  <c r="F3" i="8"/>
  <c r="B4" i="8"/>
  <c r="C4" i="8"/>
  <c r="D4" i="8"/>
  <c r="E4" i="8"/>
  <c r="F4" i="8"/>
  <c r="B5" i="8"/>
  <c r="C5" i="8"/>
  <c r="D5" i="8"/>
  <c r="E5" i="8"/>
  <c r="F5" i="8"/>
  <c r="B6" i="8"/>
  <c r="C6" i="8"/>
  <c r="D6" i="8"/>
  <c r="E6" i="8"/>
  <c r="F6" i="8"/>
  <c r="B7" i="8"/>
  <c r="C7" i="8"/>
  <c r="D7" i="8"/>
  <c r="E7" i="8"/>
  <c r="F7" i="8"/>
  <c r="B8" i="8"/>
  <c r="C8" i="8"/>
  <c r="D8" i="8"/>
  <c r="E8" i="8"/>
  <c r="F8" i="8"/>
  <c r="B9" i="8"/>
  <c r="C9" i="8"/>
  <c r="D9" i="8"/>
  <c r="E9" i="8"/>
  <c r="F9" i="8"/>
  <c r="B10" i="8"/>
  <c r="C10" i="8"/>
  <c r="D10" i="8"/>
  <c r="E10" i="8"/>
  <c r="F10" i="8"/>
  <c r="B11" i="8"/>
  <c r="C11" i="8"/>
  <c r="D11" i="8"/>
  <c r="E11" i="8"/>
  <c r="F11" i="8"/>
  <c r="B12" i="8"/>
  <c r="C12" i="8"/>
  <c r="D12" i="8"/>
  <c r="E12" i="8"/>
  <c r="F12" i="8"/>
  <c r="B13" i="8"/>
  <c r="C13" i="8"/>
  <c r="D13" i="8"/>
  <c r="E13" i="8"/>
  <c r="F13" i="8"/>
  <c r="B14" i="8"/>
  <c r="C14" i="8"/>
  <c r="D14" i="8"/>
  <c r="E14" i="8"/>
  <c r="F14" i="8"/>
  <c r="B15" i="8"/>
  <c r="C15" i="8"/>
  <c r="D15" i="8"/>
  <c r="E15" i="8"/>
  <c r="F15" i="8"/>
  <c r="B16" i="8"/>
  <c r="C16" i="8"/>
  <c r="D16" i="8"/>
  <c r="E16" i="8"/>
  <c r="F16" i="8"/>
  <c r="B17" i="8"/>
  <c r="C17" i="8"/>
  <c r="D17" i="8"/>
  <c r="E17" i="8"/>
  <c r="F17" i="8"/>
  <c r="B18" i="8"/>
  <c r="C18" i="8"/>
  <c r="D18" i="8"/>
  <c r="E18" i="8"/>
  <c r="F18" i="8"/>
  <c r="B19" i="8"/>
  <c r="C19" i="8"/>
  <c r="D19" i="8"/>
  <c r="E19" i="8"/>
  <c r="F19" i="8"/>
  <c r="B20" i="8"/>
  <c r="C20" i="8"/>
  <c r="D20" i="8"/>
  <c r="E20" i="8"/>
  <c r="F20" i="8"/>
  <c r="B21" i="8"/>
  <c r="C21" i="8"/>
  <c r="D21" i="8"/>
  <c r="E21" i="8"/>
  <c r="F21" i="8"/>
  <c r="B22" i="8"/>
  <c r="C22" i="8"/>
  <c r="D22" i="8"/>
  <c r="E22" i="8"/>
  <c r="F22" i="8"/>
  <c r="B23" i="8"/>
  <c r="C23" i="8"/>
  <c r="D23" i="8"/>
  <c r="E23" i="8"/>
  <c r="F23" i="8"/>
  <c r="B24" i="8"/>
  <c r="C24" i="8"/>
  <c r="D24" i="8"/>
  <c r="E24" i="8"/>
  <c r="F24" i="8"/>
  <c r="F25" i="8" l="1"/>
  <c r="B25" i="8"/>
  <c r="D25" i="8"/>
  <c r="C25" i="8"/>
  <c r="E25" i="8"/>
  <c r="G3" i="8" l="1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B4" i="5" l="1"/>
  <c r="B5" i="5"/>
  <c r="B6" i="5"/>
  <c r="B7" i="5"/>
  <c r="B3" i="5"/>
  <c r="D20" i="10"/>
  <c r="C20" i="10"/>
  <c r="D19" i="10"/>
  <c r="C19" i="10"/>
  <c r="D18" i="10"/>
  <c r="C18" i="10"/>
  <c r="D17" i="10"/>
  <c r="C17" i="10"/>
  <c r="D16" i="10"/>
  <c r="C16" i="10"/>
  <c r="C21" i="10" s="1"/>
  <c r="C8" i="10"/>
  <c r="B3" i="9"/>
  <c r="B26" i="9" s="1"/>
  <c r="C3" i="9"/>
  <c r="C26" i="9" s="1"/>
  <c r="C4" i="7"/>
  <c r="C8" i="7"/>
  <c r="C10" i="7"/>
  <c r="C12" i="7"/>
  <c r="C13" i="7"/>
  <c r="C15" i="7"/>
  <c r="C16" i="7"/>
  <c r="C17" i="7"/>
  <c r="C18" i="7"/>
  <c r="C20" i="7"/>
  <c r="C21" i="7"/>
  <c r="C22" i="7"/>
  <c r="C23" i="7"/>
  <c r="C24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D21" i="10" l="1"/>
  <c r="E20" i="10"/>
  <c r="F20" i="10" s="1"/>
  <c r="D8" i="10"/>
  <c r="E18" i="10"/>
  <c r="F18" i="10" s="1"/>
  <c r="H22" i="8"/>
  <c r="E19" i="10"/>
  <c r="F19" i="10" s="1"/>
  <c r="E16" i="10"/>
  <c r="E17" i="10"/>
  <c r="F17" i="10" s="1"/>
  <c r="H15" i="8"/>
  <c r="H13" i="8"/>
  <c r="H24" i="8"/>
  <c r="H10" i="8"/>
  <c r="H23" i="8"/>
  <c r="H21" i="8"/>
  <c r="H18" i="8"/>
  <c r="H17" i="8"/>
  <c r="H12" i="8"/>
  <c r="H20" i="8"/>
  <c r="H8" i="8"/>
  <c r="C3" i="7"/>
  <c r="C5" i="7"/>
  <c r="H16" i="8"/>
  <c r="D8" i="7"/>
  <c r="E8" i="7" s="1"/>
  <c r="C9" i="7"/>
  <c r="E6" i="10"/>
  <c r="F6" i="10" s="1"/>
  <c r="E5" i="10"/>
  <c r="F5" i="10" s="1"/>
  <c r="E7" i="10"/>
  <c r="F7" i="10" s="1"/>
  <c r="E4" i="10"/>
  <c r="F4" i="10" s="1"/>
  <c r="C7" i="7"/>
  <c r="C11" i="7"/>
  <c r="C19" i="7"/>
  <c r="C6" i="7"/>
  <c r="C14" i="7"/>
  <c r="E3" i="10"/>
  <c r="D3" i="9"/>
  <c r="E3" i="9" s="1"/>
  <c r="H6" i="8"/>
  <c r="H5" i="8"/>
  <c r="H14" i="8"/>
  <c r="H9" i="8"/>
  <c r="H7" i="8"/>
  <c r="H11" i="8"/>
  <c r="H19" i="8"/>
  <c r="H3" i="8"/>
  <c r="B3" i="7"/>
  <c r="B25" i="7" s="1"/>
  <c r="E8" i="10" l="1"/>
  <c r="F8" i="10" s="1"/>
  <c r="G25" i="8"/>
  <c r="F16" i="10"/>
  <c r="E21" i="10"/>
  <c r="F21" i="10" s="1"/>
  <c r="C25" i="7"/>
  <c r="H4" i="8"/>
  <c r="H25" i="8" s="1"/>
  <c r="F3" i="10"/>
  <c r="D26" i="9"/>
  <c r="E26" i="9" s="1"/>
  <c r="D4" i="7"/>
  <c r="E4" i="7" s="1"/>
  <c r="D12" i="7"/>
  <c r="E12" i="7" s="1"/>
  <c r="D16" i="7"/>
  <c r="E16" i="7" s="1"/>
  <c r="D20" i="7"/>
  <c r="E20" i="7" s="1"/>
  <c r="D24" i="7"/>
  <c r="E24" i="7" s="1"/>
  <c r="D7" i="7"/>
  <c r="E7" i="7" s="1"/>
  <c r="D11" i="7"/>
  <c r="E11" i="7" s="1"/>
  <c r="D19" i="7"/>
  <c r="E19" i="7" s="1"/>
  <c r="D23" i="7"/>
  <c r="E23" i="7" s="1"/>
  <c r="D15" i="7"/>
  <c r="E15" i="7" s="1"/>
  <c r="D5" i="7"/>
  <c r="E5" i="7" s="1"/>
  <c r="D9" i="7"/>
  <c r="E9" i="7" s="1"/>
  <c r="D13" i="7"/>
  <c r="E13" i="7" s="1"/>
  <c r="D17" i="7"/>
  <c r="E17" i="7" s="1"/>
  <c r="D21" i="7"/>
  <c r="E21" i="7" s="1"/>
  <c r="D6" i="7"/>
  <c r="E6" i="7" s="1"/>
  <c r="D10" i="7"/>
  <c r="E10" i="7" s="1"/>
  <c r="D14" i="7"/>
  <c r="E14" i="7" s="1"/>
  <c r="D18" i="7"/>
  <c r="E18" i="7" s="1"/>
  <c r="D22" i="7"/>
  <c r="E22" i="7" s="1"/>
  <c r="D3" i="7"/>
  <c r="E3" i="7" s="1"/>
  <c r="D25" i="7" l="1"/>
  <c r="E25" i="7" s="1"/>
  <c r="C3" i="5" l="1"/>
  <c r="C4" i="5"/>
  <c r="C5" i="5"/>
  <c r="C6" i="5"/>
  <c r="C7" i="5"/>
  <c r="D3" i="5"/>
  <c r="D4" i="5"/>
  <c r="D5" i="5"/>
  <c r="D6" i="5"/>
  <c r="D7" i="5"/>
  <c r="D8" i="5" l="1"/>
  <c r="C8" i="5"/>
  <c r="C16" i="5"/>
  <c r="D16" i="5"/>
  <c r="C17" i="5"/>
  <c r="D17" i="5"/>
  <c r="C18" i="5"/>
  <c r="D18" i="5"/>
  <c r="C19" i="5"/>
  <c r="D19" i="5"/>
  <c r="C20" i="5"/>
  <c r="D20" i="5"/>
  <c r="C21" i="5" l="1"/>
  <c r="B20" i="5"/>
  <c r="B19" i="5"/>
  <c r="B18" i="5"/>
  <c r="B17" i="5"/>
  <c r="B16" i="5"/>
  <c r="E5" i="5" l="1"/>
  <c r="F5" i="5" s="1"/>
  <c r="E20" i="5"/>
  <c r="F20" i="5" s="1"/>
  <c r="E18" i="5"/>
  <c r="F18" i="5" s="1"/>
  <c r="E16" i="5"/>
  <c r="E3" i="5"/>
  <c r="F3" i="5" s="1"/>
  <c r="E19" i="5"/>
  <c r="F19" i="5" s="1"/>
  <c r="E6" i="5"/>
  <c r="F6" i="5" s="1"/>
  <c r="E17" i="5"/>
  <c r="F17" i="5" s="1"/>
  <c r="E4" i="5"/>
  <c r="F4" i="5" s="1"/>
  <c r="E7" i="5"/>
  <c r="F7" i="5" s="1"/>
  <c r="D21" i="5"/>
  <c r="E21" i="5" l="1"/>
  <c r="F21" i="5" s="1"/>
  <c r="F16" i="5"/>
  <c r="E8" i="5"/>
  <c r="F8" i="5" s="1"/>
</calcChain>
</file>

<file path=xl/sharedStrings.xml><?xml version="1.0" encoding="utf-8"?>
<sst xmlns="http://schemas.openxmlformats.org/spreadsheetml/2006/main" count="140" uniqueCount="49">
  <si>
    <t>SEKTÖR</t>
  </si>
  <si>
    <t>DEĞİŞİM</t>
  </si>
  <si>
    <t>FARK</t>
  </si>
  <si>
    <t>TOPLAM</t>
  </si>
  <si>
    <t>ÇARPAN 1</t>
  </si>
  <si>
    <t>ÇARPAN 2</t>
  </si>
  <si>
    <t>TASLAK</t>
  </si>
  <si>
    <t>Taslak</t>
  </si>
  <si>
    <t>TOTAL</t>
  </si>
  <si>
    <t>NO</t>
  </si>
  <si>
    <t>ÇARPAN</t>
  </si>
  <si>
    <t>ISPARTA İLİ 6 AYLIK İHRACAT VERİLERİ</t>
  </si>
  <si>
    <t>ÜLKE</t>
  </si>
  <si>
    <t xml:space="preserve"> Madencilik Ürünleri</t>
  </si>
  <si>
    <t xml:space="preserve"> Yaş Meyve ve Sebze  </t>
  </si>
  <si>
    <t xml:space="preserve"> Çimento Cam Seramik ve Toprak Ürünleri</t>
  </si>
  <si>
    <t xml:space="preserve"> Mobilya, Kağıt ve Orman Ürünleri</t>
  </si>
  <si>
    <t xml:space="preserve"> Kimyevi Maddeler ve Mamulleri  </t>
  </si>
  <si>
    <t>ABD</t>
  </si>
  <si>
    <t>HİNDİSTAN</t>
  </si>
  <si>
    <t xml:space="preserve"> Meyve Sebze Mamulleri 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</si>
  <si>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</si>
  <si>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</si>
  <si>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</si>
  <si>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</si>
  <si>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Halı </t>
  </si>
  <si>
    <t xml:space="preserve"> Hazırgiyim ve Konfeksiyon </t>
  </si>
  <si>
    <t xml:space="preserve"> Hububat, Bakliyat, Yağlı Tohumlar ve Mamulleri </t>
  </si>
  <si>
    <t xml:space="preserve"> Kuru Meyve ve Mamulleri  </t>
  </si>
  <si>
    <t xml:space="preserve"> Makine ve Aksamları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</si>
  <si>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</si>
  <si>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</si>
  <si>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</si>
  <si>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</si>
  <si>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</si>
  <si>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Çelik</t>
  </si>
  <si>
    <t xml:space="preserve"> İklimlendirme Sanayii</t>
  </si>
  <si>
    <t>ALMANYA</t>
  </si>
  <si>
    <t>FRANSA</t>
  </si>
  <si>
    <t xml:space="preserve"> Zeytin ve Zeytinyağı </t>
  </si>
  <si>
    <t>AYLIK SEKTÖREL İHRACAT VERİLERİ ŞUBAT 2025</t>
  </si>
  <si>
    <t>YILLIK SEKTÖREL İHRACAT VERİLERİ OCAK-ŞUBAT 2024 / OCAK-ŞUBAT 2025</t>
  </si>
  <si>
    <t>İLK 5 SEKTÖR ŞUBAT 2024 - ŞUBAT 2025 KARŞILAŞTIRMA</t>
  </si>
  <si>
    <t>İLK 5 SEKTÖR 1 OCAK - ŞUBAT 2024 / OCAK - ŞUBAT 2025</t>
  </si>
  <si>
    <t>İLK 5 ÜLKE ŞUBAT 2024 - ŞUBAT 2025</t>
  </si>
  <si>
    <t>İLK 5 ÜLKE OCAK - ŞUBAT 2024 / OCAK - ŞUBAT 2025</t>
  </si>
  <si>
    <t>BİRLEŞİK KRALLIK</t>
  </si>
  <si>
    <t>SUUDİ ARABİSTAN</t>
  </si>
  <si>
    <t>HOLLANDA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</si>
</sst>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7" fontId="3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right" vertical="center"/>
    </xf>
    <xf numFmtId="0" fontId="8" fillId="0" borderId="0" xfId="3" applyFont="1" applyAlignment="1">
      <alignment horizontal="right" vertical="center"/>
    </xf>
    <xf numFmtId="4" fontId="4" fillId="0" borderId="0" xfId="2" applyNumberFormat="1"/>
    <xf numFmtId="0" fontId="4" fillId="0" borderId="1" xfId="2" applyBorder="1" applyAlignment="1">
      <alignment horizontal="center"/>
    </xf>
    <xf numFmtId="0" fontId="9" fillId="0" borderId="1" xfId="2" applyFont="1" applyBorder="1"/>
    <xf numFmtId="4" fontId="4" fillId="0" borderId="1" xfId="2" applyNumberFormat="1" applyBorder="1"/>
    <xf numFmtId="0" fontId="2" fillId="3" borderId="1" xfId="0" applyFont="1" applyFill="1" applyBorder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10" fontId="11" fillId="0" borderId="1" xfId="1" applyNumberFormat="1" applyFont="1" applyBorder="1" applyAlignment="1">
      <alignment horizontal="right" vertical="center"/>
    </xf>
    <xf numFmtId="10" fontId="12" fillId="0" borderId="1" xfId="1" applyNumberFormat="1" applyFont="1" applyBorder="1" applyAlignment="1">
      <alignment horizontal="right" vertical="center"/>
    </xf>
    <xf numFmtId="4" fontId="13" fillId="0" borderId="0" xfId="2" applyNumberFormat="1" applyFont="1"/>
    <xf numFmtId="4" fontId="4" fillId="0" borderId="0" xfId="2" applyNumberFormat="1" applyFont="1"/>
    <xf numFmtId="0" fontId="4" fillId="0" borderId="0" xfId="2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2 2" xfId="2"/>
    <cellStyle name="Percent" xfId="1" builtinId="5"/>
  </cellStyles>
  <dxfs count="2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25"/>
  <sheetViews>
    <sheetView topLeftCell="A7" zoomScaleNormal="100" workbookViewId="0">
      <selection activeCell="E29" sqref="E28:E29"/>
    </sheetView>
  </sheetViews>
  <sheetFormatPr defaultRowHeight="15.6" x14ac:dyDescent="0.3"/>
  <cols>
    <col min="1" max="1" width="45.109375" style="1" bestFit="1" customWidth="1"/>
    <col min="2" max="4" width="12.109375" style="1" bestFit="1" customWidth="1"/>
    <col min="5" max="5" width="12.88671875" style="1" customWidth="1"/>
    <col min="6" max="6" width="8.88671875" style="1"/>
    <col min="7" max="8" width="9.88671875" style="1" bestFit="1" customWidth="1"/>
    <col min="9" max="10" width="11.77734375" style="1" bestFit="1" customWidth="1"/>
    <col min="11" max="12" width="8.88671875" style="1"/>
    <col min="13" max="13" width="12.109375" style="1" bestFit="1" customWidth="1"/>
    <col min="14" max="16384" width="8.88671875" style="1"/>
  </cols>
  <sheetData>
    <row r="1" spans="1:13" s="2" customFormat="1" x14ac:dyDescent="0.3">
      <c r="A1" s="26" t="s">
        <v>40</v>
      </c>
      <c r="B1" s="26"/>
      <c r="C1" s="26"/>
      <c r="D1" s="26"/>
      <c r="E1" s="26"/>
      <c r="G1" s="27" t="s">
        <v>6</v>
      </c>
      <c r="H1" s="27"/>
      <c r="I1" s="27"/>
      <c r="J1" s="27"/>
    </row>
    <row r="2" spans="1:13" s="2" customFormat="1" x14ac:dyDescent="0.3">
      <c r="A2" s="3" t="s">
        <v>0</v>
      </c>
      <c r="B2" s="3">
        <v>2024</v>
      </c>
      <c r="C2" s="3">
        <v>2025</v>
      </c>
      <c r="D2" s="3" t="s">
        <v>2</v>
      </c>
      <c r="E2" s="3" t="s">
        <v>1</v>
      </c>
      <c r="G2" s="2">
        <v>2024</v>
      </c>
      <c r="H2" s="2">
        <v>2025</v>
      </c>
      <c r="I2" s="2" t="s">
        <v>4</v>
      </c>
      <c r="J2" s="2" t="s">
        <v>5</v>
      </c>
    </row>
    <row r="3" spans="1:13" x14ac:dyDescent="0.3">
      <c r="A3" s="13" t="s">
        <v>35</v>
      </c>
      <c r="B3" s="5">
        <f t="shared" ref="B3:B24" si="0">G3*I3</f>
        <v>24586.25</v>
      </c>
      <c r="C3" s="5">
        <f t="shared" ref="C3:C24" si="1">H3*J3</f>
        <v>169678.03</v>
      </c>
      <c r="D3" s="5">
        <f t="shared" ref="D3:D25" si="2">C3-B3</f>
        <v>145091.78</v>
      </c>
      <c r="E3" s="19">
        <f t="shared" ref="E3:E24" si="3">IFERROR(D3/B3,0)</f>
        <v>5.9013383496873253</v>
      </c>
      <c r="G3" s="22">
        <v>24.58625</v>
      </c>
      <c r="H3" s="22">
        <v>169.67803000000001</v>
      </c>
      <c r="I3" s="1">
        <v>1000</v>
      </c>
      <c r="J3" s="1">
        <v>1000</v>
      </c>
    </row>
    <row r="4" spans="1:13" x14ac:dyDescent="0.3">
      <c r="A4" s="13" t="s">
        <v>15</v>
      </c>
      <c r="B4" s="5">
        <f t="shared" si="0"/>
        <v>116841.33</v>
      </c>
      <c r="C4" s="5">
        <f t="shared" si="1"/>
        <v>1318083.9800000002</v>
      </c>
      <c r="D4" s="5">
        <f t="shared" si="2"/>
        <v>1201242.6500000001</v>
      </c>
      <c r="E4" s="19">
        <f t="shared" si="3"/>
        <v>10.280973778713406</v>
      </c>
      <c r="G4" s="22">
        <v>116.84133</v>
      </c>
      <c r="H4" s="22">
        <v>1318.0839800000001</v>
      </c>
      <c r="I4" s="1">
        <v>1000</v>
      </c>
      <c r="J4" s="1">
        <v>1000</v>
      </c>
    </row>
    <row r="5" spans="1:13" x14ac:dyDescent="0.3">
      <c r="A5" s="13" t="s">
        <v>21</v>
      </c>
      <c r="B5" s="5">
        <f t="shared" si="0"/>
        <v>92835.489999999991</v>
      </c>
      <c r="C5" s="5">
        <f t="shared" si="1"/>
        <v>161447.88</v>
      </c>
      <c r="D5" s="5">
        <f t="shared" si="2"/>
        <v>68612.390000000014</v>
      </c>
      <c r="E5" s="19">
        <f t="shared" si="3"/>
        <v>0.73907500245865043</v>
      </c>
      <c r="G5" s="22">
        <v>92.835489999999993</v>
      </c>
      <c r="H5" s="22">
        <v>161.44788</v>
      </c>
      <c r="I5" s="1">
        <v>1000</v>
      </c>
      <c r="J5" s="1">
        <v>1000</v>
      </c>
    </row>
    <row r="6" spans="1:13" x14ac:dyDescent="0.3">
      <c r="A6" s="13" t="s">
        <v>22</v>
      </c>
      <c r="B6" s="5">
        <f t="shared" si="0"/>
        <v>28477.1</v>
      </c>
      <c r="C6" s="5">
        <f t="shared" si="1"/>
        <v>0</v>
      </c>
      <c r="D6" s="5">
        <f t="shared" si="2"/>
        <v>-28477.1</v>
      </c>
      <c r="E6" s="19">
        <f t="shared" si="3"/>
        <v>-1</v>
      </c>
      <c r="G6" s="22">
        <v>28.4771</v>
      </c>
      <c r="H6" s="22">
        <v>0</v>
      </c>
      <c r="I6" s="1">
        <v>1000</v>
      </c>
      <c r="J6" s="1">
        <v>1000</v>
      </c>
    </row>
    <row r="7" spans="1:13" x14ac:dyDescent="0.3">
      <c r="A7" s="13" t="s">
        <v>23</v>
      </c>
      <c r="B7" s="5">
        <f t="shared" si="0"/>
        <v>6998.56</v>
      </c>
      <c r="C7" s="5">
        <f t="shared" si="1"/>
        <v>34033.020000000004</v>
      </c>
      <c r="D7" s="5">
        <f t="shared" si="2"/>
        <v>27034.460000000003</v>
      </c>
      <c r="E7" s="19">
        <f t="shared" si="3"/>
        <v>3.8628603598454543</v>
      </c>
      <c r="G7" s="22">
        <v>6.9985600000000003</v>
      </c>
      <c r="H7" s="22">
        <v>34.03302</v>
      </c>
      <c r="I7" s="1">
        <v>1000</v>
      </c>
      <c r="J7" s="1">
        <v>1000</v>
      </c>
    </row>
    <row r="8" spans="1:13" x14ac:dyDescent="0.3">
      <c r="A8" s="13" t="s">
        <v>24</v>
      </c>
      <c r="B8" s="5">
        <f t="shared" si="0"/>
        <v>0</v>
      </c>
      <c r="C8" s="5">
        <f t="shared" si="1"/>
        <v>0</v>
      </c>
      <c r="D8" s="5">
        <f t="shared" si="2"/>
        <v>0</v>
      </c>
      <c r="E8" s="19">
        <f t="shared" si="3"/>
        <v>0</v>
      </c>
      <c r="G8" s="22">
        <v>0</v>
      </c>
      <c r="H8" s="22">
        <v>0</v>
      </c>
      <c r="I8" s="1">
        <v>1000</v>
      </c>
      <c r="J8" s="1">
        <v>1000</v>
      </c>
    </row>
    <row r="9" spans="1:13" x14ac:dyDescent="0.3">
      <c r="A9" s="13" t="s">
        <v>25</v>
      </c>
      <c r="B9" s="5">
        <f t="shared" si="0"/>
        <v>1989053.77</v>
      </c>
      <c r="C9" s="5">
        <f t="shared" si="1"/>
        <v>1890839.16</v>
      </c>
      <c r="D9" s="5">
        <f t="shared" si="2"/>
        <v>-98214.610000000102</v>
      </c>
      <c r="E9" s="19">
        <f t="shared" si="3"/>
        <v>-4.9377554031633894E-2</v>
      </c>
      <c r="G9" s="22">
        <v>1989.05377</v>
      </c>
      <c r="H9" s="22">
        <v>1890.83916</v>
      </c>
      <c r="I9" s="1">
        <v>1000</v>
      </c>
      <c r="J9" s="1">
        <v>1000</v>
      </c>
    </row>
    <row r="10" spans="1:13" x14ac:dyDescent="0.3">
      <c r="A10" s="13" t="s">
        <v>26</v>
      </c>
      <c r="B10" s="5">
        <f t="shared" si="0"/>
        <v>1508936.3</v>
      </c>
      <c r="C10" s="5">
        <f t="shared" si="1"/>
        <v>2452869.46</v>
      </c>
      <c r="D10" s="5">
        <f t="shared" si="2"/>
        <v>943933.15999999992</v>
      </c>
      <c r="E10" s="19">
        <f t="shared" si="3"/>
        <v>0.6255619670624929</v>
      </c>
      <c r="G10" s="22">
        <v>1508.9363000000001</v>
      </c>
      <c r="H10" s="22">
        <v>2452.8694599999999</v>
      </c>
      <c r="I10" s="1">
        <v>1000</v>
      </c>
      <c r="J10" s="1">
        <v>1000</v>
      </c>
    </row>
    <row r="11" spans="1:13" x14ac:dyDescent="0.3">
      <c r="A11" s="13" t="s">
        <v>27</v>
      </c>
      <c r="B11" s="5">
        <f t="shared" si="0"/>
        <v>381237.47</v>
      </c>
      <c r="C11" s="5">
        <f t="shared" si="1"/>
        <v>1769053.06</v>
      </c>
      <c r="D11" s="5">
        <f t="shared" si="2"/>
        <v>1387815.59</v>
      </c>
      <c r="E11" s="19">
        <f t="shared" si="3"/>
        <v>3.6402916796190055</v>
      </c>
      <c r="G11" s="22">
        <v>381.23746999999997</v>
      </c>
      <c r="H11" s="22">
        <v>1769.05306</v>
      </c>
      <c r="I11" s="1">
        <v>1000</v>
      </c>
      <c r="J11" s="1">
        <v>1000</v>
      </c>
      <c r="M11" s="17"/>
    </row>
    <row r="12" spans="1:13" x14ac:dyDescent="0.3">
      <c r="A12" s="13" t="s">
        <v>36</v>
      </c>
      <c r="B12" s="5">
        <f t="shared" si="0"/>
        <v>498217.04</v>
      </c>
      <c r="C12" s="5">
        <f t="shared" si="1"/>
        <v>840583.71</v>
      </c>
      <c r="D12" s="5">
        <f t="shared" si="2"/>
        <v>342366.67</v>
      </c>
      <c r="E12" s="19">
        <f t="shared" si="3"/>
        <v>0.6871837823933119</v>
      </c>
      <c r="G12" s="22">
        <v>498.21704</v>
      </c>
      <c r="H12" s="22">
        <v>840.58371</v>
      </c>
      <c r="I12" s="1">
        <v>1000</v>
      </c>
      <c r="J12" s="1">
        <v>1000</v>
      </c>
    </row>
    <row r="13" spans="1:13" x14ac:dyDescent="0.3">
      <c r="A13" s="13" t="s">
        <v>17</v>
      </c>
      <c r="B13" s="5">
        <f t="shared" si="0"/>
        <v>2658574.33</v>
      </c>
      <c r="C13" s="5">
        <f t="shared" si="1"/>
        <v>1916680.36</v>
      </c>
      <c r="D13" s="5">
        <f t="shared" si="2"/>
        <v>-741893.97</v>
      </c>
      <c r="E13" s="19">
        <f t="shared" si="3"/>
        <v>-0.27905707266796637</v>
      </c>
      <c r="G13" s="22">
        <v>2658.5743299999999</v>
      </c>
      <c r="H13" s="22">
        <v>1916.6803600000001</v>
      </c>
      <c r="I13" s="1">
        <v>1000</v>
      </c>
      <c r="J13" s="1">
        <v>1000</v>
      </c>
      <c r="M13" s="17"/>
    </row>
    <row r="14" spans="1:13" x14ac:dyDescent="0.3">
      <c r="A14" s="13" t="s">
        <v>28</v>
      </c>
      <c r="B14" s="5">
        <f t="shared" si="0"/>
        <v>35607.83</v>
      </c>
      <c r="C14" s="5">
        <f t="shared" si="1"/>
        <v>43758.879999999997</v>
      </c>
      <c r="D14" s="5">
        <f t="shared" si="2"/>
        <v>8151.0499999999956</v>
      </c>
      <c r="E14" s="19">
        <f t="shared" si="3"/>
        <v>0.22891173093109002</v>
      </c>
      <c r="G14" s="22">
        <v>35.60783</v>
      </c>
      <c r="H14" s="22">
        <v>43.758879999999998</v>
      </c>
      <c r="I14" s="1">
        <v>1000</v>
      </c>
      <c r="J14" s="1">
        <v>1000</v>
      </c>
    </row>
    <row r="15" spans="1:13" x14ac:dyDescent="0.3">
      <c r="A15" s="13" t="s">
        <v>13</v>
      </c>
      <c r="B15" s="5">
        <f t="shared" si="0"/>
        <v>5162663.72</v>
      </c>
      <c r="C15" s="5">
        <f t="shared" si="1"/>
        <v>4236634.4099999992</v>
      </c>
      <c r="D15" s="5">
        <f t="shared" si="2"/>
        <v>-926029.31000000052</v>
      </c>
      <c r="E15" s="19">
        <f t="shared" si="3"/>
        <v>-0.17937044909831945</v>
      </c>
      <c r="G15" s="22">
        <v>5162.6637199999996</v>
      </c>
      <c r="H15" s="22">
        <v>4236.6344099999997</v>
      </c>
      <c r="I15" s="1">
        <v>1000</v>
      </c>
      <c r="J15" s="1">
        <v>1000</v>
      </c>
    </row>
    <row r="16" spans="1:13" x14ac:dyDescent="0.3">
      <c r="A16" s="13" t="s">
        <v>29</v>
      </c>
      <c r="B16" s="5">
        <f t="shared" si="0"/>
        <v>329828.7</v>
      </c>
      <c r="C16" s="5">
        <f t="shared" si="1"/>
        <v>668482.92000000004</v>
      </c>
      <c r="D16" s="5">
        <f t="shared" si="2"/>
        <v>338654.22000000003</v>
      </c>
      <c r="E16" s="19">
        <f t="shared" si="3"/>
        <v>1.02675788977733</v>
      </c>
      <c r="G16" s="22">
        <v>329.82870000000003</v>
      </c>
      <c r="H16" s="22">
        <v>668.48292000000004</v>
      </c>
      <c r="I16" s="1">
        <v>1000</v>
      </c>
      <c r="J16" s="1">
        <v>1000</v>
      </c>
    </row>
    <row r="17" spans="1:10" x14ac:dyDescent="0.3">
      <c r="A17" s="13" t="s">
        <v>20</v>
      </c>
      <c r="B17" s="5">
        <f t="shared" si="0"/>
        <v>569660.38</v>
      </c>
      <c r="C17" s="5">
        <f t="shared" si="1"/>
        <v>533242.21</v>
      </c>
      <c r="D17" s="5">
        <f t="shared" si="2"/>
        <v>-36418.170000000042</v>
      </c>
      <c r="E17" s="19">
        <f t="shared" si="3"/>
        <v>-6.3929617151889759E-2</v>
      </c>
      <c r="G17" s="22">
        <v>569.66038000000003</v>
      </c>
      <c r="H17" s="22">
        <v>533.24221</v>
      </c>
      <c r="I17" s="1">
        <v>1000</v>
      </c>
      <c r="J17" s="1">
        <v>1000</v>
      </c>
    </row>
    <row r="18" spans="1:10" x14ac:dyDescent="0.3">
      <c r="A18" s="13" t="s">
        <v>16</v>
      </c>
      <c r="B18" s="5">
        <f t="shared" si="0"/>
        <v>2419388.75</v>
      </c>
      <c r="C18" s="5">
        <f t="shared" si="1"/>
        <v>3178546.62</v>
      </c>
      <c r="D18" s="5">
        <f t="shared" si="2"/>
        <v>759157.87000000011</v>
      </c>
      <c r="E18" s="19">
        <f t="shared" si="3"/>
        <v>0.31378085477168566</v>
      </c>
      <c r="G18" s="22">
        <v>2419.3887500000001</v>
      </c>
      <c r="H18" s="22">
        <v>3178.5466200000001</v>
      </c>
      <c r="I18" s="1">
        <v>1000</v>
      </c>
      <c r="J18" s="1">
        <v>1000</v>
      </c>
    </row>
    <row r="19" spans="1:10" x14ac:dyDescent="0.3">
      <c r="A19" s="13" t="s">
        <v>30</v>
      </c>
      <c r="B19" s="5">
        <f t="shared" si="0"/>
        <v>22619.02</v>
      </c>
      <c r="C19" s="5">
        <f t="shared" si="1"/>
        <v>10.98</v>
      </c>
      <c r="D19" s="5">
        <f t="shared" si="2"/>
        <v>-22608.04</v>
      </c>
      <c r="E19" s="19">
        <f t="shared" si="3"/>
        <v>-0.99951456782831438</v>
      </c>
      <c r="G19" s="22">
        <v>22.619019999999999</v>
      </c>
      <c r="H19" s="22">
        <v>1.098E-2</v>
      </c>
      <c r="I19" s="1">
        <v>1000</v>
      </c>
      <c r="J19" s="1">
        <v>1000</v>
      </c>
    </row>
    <row r="20" spans="1:10" x14ac:dyDescent="0.3">
      <c r="A20" s="13" t="s">
        <v>31</v>
      </c>
      <c r="B20" s="5">
        <f t="shared" si="0"/>
        <v>5655.44</v>
      </c>
      <c r="C20" s="5">
        <f t="shared" si="1"/>
        <v>2566.41</v>
      </c>
      <c r="D20" s="5">
        <f t="shared" si="2"/>
        <v>-3089.0299999999997</v>
      </c>
      <c r="E20" s="19">
        <f t="shared" si="3"/>
        <v>-0.54620506980889194</v>
      </c>
      <c r="G20" s="22">
        <v>5.6554399999999996</v>
      </c>
      <c r="H20" s="22">
        <v>2.5664099999999999</v>
      </c>
      <c r="I20" s="1">
        <v>1000</v>
      </c>
      <c r="J20" s="1">
        <v>1000</v>
      </c>
    </row>
    <row r="21" spans="1:10" x14ac:dyDescent="0.3">
      <c r="A21" s="13" t="s">
        <v>32</v>
      </c>
      <c r="B21" s="5">
        <f t="shared" si="0"/>
        <v>576998.03999999992</v>
      </c>
      <c r="C21" s="5">
        <f t="shared" si="1"/>
        <v>322629.44</v>
      </c>
      <c r="D21" s="5">
        <f t="shared" si="2"/>
        <v>-254368.59999999992</v>
      </c>
      <c r="E21" s="19">
        <f t="shared" si="3"/>
        <v>-0.44084829126975883</v>
      </c>
      <c r="G21" s="22">
        <v>576.99803999999995</v>
      </c>
      <c r="H21" s="22">
        <v>322.62943999999999</v>
      </c>
      <c r="I21" s="1">
        <v>1000</v>
      </c>
      <c r="J21" s="1">
        <v>1000</v>
      </c>
    </row>
    <row r="22" spans="1:10" x14ac:dyDescent="0.3">
      <c r="A22" s="13" t="s">
        <v>33</v>
      </c>
      <c r="B22" s="5">
        <f t="shared" si="0"/>
        <v>781704.21</v>
      </c>
      <c r="C22" s="5">
        <f t="shared" si="1"/>
        <v>892378.44</v>
      </c>
      <c r="D22" s="5">
        <f t="shared" si="2"/>
        <v>110674.22999999998</v>
      </c>
      <c r="E22" s="19">
        <f t="shared" si="3"/>
        <v>0.1415807009661621</v>
      </c>
      <c r="G22" s="22">
        <v>781.70420999999999</v>
      </c>
      <c r="H22" s="22">
        <v>892.37843999999996</v>
      </c>
      <c r="I22" s="1">
        <v>1000</v>
      </c>
      <c r="J22" s="1">
        <v>1000</v>
      </c>
    </row>
    <row r="23" spans="1:10" x14ac:dyDescent="0.3">
      <c r="A23" s="13" t="s">
        <v>34</v>
      </c>
      <c r="B23" s="5">
        <f t="shared" si="0"/>
        <v>1018853.6900000001</v>
      </c>
      <c r="C23" s="5">
        <f t="shared" si="1"/>
        <v>1770549.74</v>
      </c>
      <c r="D23" s="5">
        <f t="shared" si="2"/>
        <v>751696.04999999993</v>
      </c>
      <c r="E23" s="19">
        <f t="shared" si="3"/>
        <v>0.73778606033217575</v>
      </c>
      <c r="G23" s="22">
        <v>1018.85369</v>
      </c>
      <c r="H23" s="22">
        <v>1770.5497399999999</v>
      </c>
      <c r="I23" s="1">
        <v>1000</v>
      </c>
      <c r="J23" s="1">
        <v>1000</v>
      </c>
    </row>
    <row r="24" spans="1:10" x14ac:dyDescent="0.3">
      <c r="A24" s="13" t="s">
        <v>14</v>
      </c>
      <c r="B24" s="5">
        <f t="shared" si="0"/>
        <v>7309610.6299999999</v>
      </c>
      <c r="C24" s="5">
        <f t="shared" si="1"/>
        <v>4604400.88</v>
      </c>
      <c r="D24" s="5">
        <f t="shared" si="2"/>
        <v>-2705209.75</v>
      </c>
      <c r="E24" s="19">
        <f t="shared" si="3"/>
        <v>-0.37008944620077527</v>
      </c>
      <c r="G24" s="22">
        <v>7309.6106300000001</v>
      </c>
      <c r="H24" s="22">
        <v>4604.4008800000001</v>
      </c>
      <c r="I24" s="1">
        <v>1000</v>
      </c>
      <c r="J24" s="1">
        <v>1000</v>
      </c>
    </row>
    <row r="25" spans="1:10" x14ac:dyDescent="0.25">
      <c r="A25" s="3" t="s">
        <v>3</v>
      </c>
      <c r="B25" s="6">
        <f>SUM(B3:B24)</f>
        <v>25538348.049999997</v>
      </c>
      <c r="C25" s="6">
        <f>SUM(C3:C24)</f>
        <v>26806469.59</v>
      </c>
      <c r="D25" s="18">
        <f t="shared" si="2"/>
        <v>1268121.5400000028</v>
      </c>
      <c r="E25" s="20">
        <f>D25/B25</f>
        <v>4.9655582166756591E-2</v>
      </c>
      <c r="G25" s="21">
        <v>25538.348050000001</v>
      </c>
      <c r="H25" s="21">
        <v>26814.493170000002</v>
      </c>
      <c r="I25" s="1">
        <v>1000</v>
      </c>
      <c r="J25" s="1">
        <v>1000</v>
      </c>
    </row>
  </sheetData>
  <mergeCells count="2">
    <mergeCell ref="A1:E1"/>
    <mergeCell ref="G1:J1"/>
  </mergeCells>
  <conditionalFormatting sqref="D3:E25">
    <cfRule type="cellIs" dxfId="19" priority="1" operator="lessThan">
      <formula>0</formula>
    </cfRule>
    <cfRule type="cellIs" dxfId="18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25"/>
  <sheetViews>
    <sheetView zoomScale="90" zoomScaleNormal="90" workbookViewId="0">
      <selection activeCell="A28" sqref="A28:A29"/>
    </sheetView>
  </sheetViews>
  <sheetFormatPr defaultRowHeight="15.6" x14ac:dyDescent="0.3"/>
  <cols>
    <col min="1" max="1" width="45.109375" style="1" bestFit="1" customWidth="1"/>
    <col min="2" max="6" width="12.109375" style="1" bestFit="1" customWidth="1"/>
    <col min="7" max="7" width="12.33203125" style="1" bestFit="1" customWidth="1"/>
    <col min="8" max="8" width="17.109375" style="1" bestFit="1" customWidth="1"/>
    <col min="9" max="9" width="12.109375" style="1" bestFit="1" customWidth="1"/>
    <col min="10" max="16" width="8.88671875" style="1"/>
    <col min="17" max="17" width="11.6640625" style="1" bestFit="1" customWidth="1"/>
    <col min="18" max="16384" width="8.88671875" style="1"/>
  </cols>
  <sheetData>
    <row r="1" spans="1:17" x14ac:dyDescent="0.3">
      <c r="A1" s="28" t="s">
        <v>11</v>
      </c>
      <c r="B1" s="28"/>
      <c r="C1" s="28"/>
      <c r="D1" s="28"/>
      <c r="E1" s="28"/>
      <c r="F1" s="28"/>
      <c r="G1" s="28"/>
      <c r="H1" s="28"/>
      <c r="L1" s="15">
        <v>1</v>
      </c>
      <c r="M1" s="15">
        <v>2</v>
      </c>
      <c r="N1" s="15">
        <v>3</v>
      </c>
      <c r="O1" s="15">
        <v>4</v>
      </c>
      <c r="P1" s="15">
        <v>5</v>
      </c>
      <c r="Q1" s="15">
        <v>6</v>
      </c>
    </row>
    <row r="2" spans="1:17" s="2" customFormat="1" x14ac:dyDescent="0.25">
      <c r="A2" s="3" t="s">
        <v>0</v>
      </c>
      <c r="B2" s="16">
        <v>45536</v>
      </c>
      <c r="C2" s="7">
        <v>45566</v>
      </c>
      <c r="D2" s="16">
        <v>45597</v>
      </c>
      <c r="E2" s="7">
        <v>45627</v>
      </c>
      <c r="F2" s="16">
        <v>45658</v>
      </c>
      <c r="G2" s="7">
        <v>45689</v>
      </c>
      <c r="H2" s="3" t="s">
        <v>3</v>
      </c>
      <c r="I2" s="8" t="s">
        <v>7</v>
      </c>
      <c r="K2" s="11"/>
      <c r="L2" s="14">
        <v>143.2114</v>
      </c>
      <c r="M2" s="14">
        <v>198.19843</v>
      </c>
      <c r="N2" s="14">
        <v>36.093719999999998</v>
      </c>
      <c r="O2" s="14">
        <v>115.60234</v>
      </c>
      <c r="P2" s="14">
        <v>17.795439999999999</v>
      </c>
      <c r="Q2" s="14">
        <v>169.67803000000001</v>
      </c>
    </row>
    <row r="3" spans="1:17" x14ac:dyDescent="0.3">
      <c r="A3" s="13" t="s">
        <v>35</v>
      </c>
      <c r="B3" s="5">
        <f t="shared" ref="B3:G18" si="0">L2*1000</f>
        <v>143211.4</v>
      </c>
      <c r="C3" s="5">
        <f t="shared" si="0"/>
        <v>198198.43</v>
      </c>
      <c r="D3" s="5">
        <f t="shared" si="0"/>
        <v>36093.72</v>
      </c>
      <c r="E3" s="5">
        <f t="shared" si="0"/>
        <v>115602.34</v>
      </c>
      <c r="F3" s="5">
        <f t="shared" si="0"/>
        <v>17795.439999999999</v>
      </c>
      <c r="G3" s="5">
        <f t="shared" si="0"/>
        <v>169678.03</v>
      </c>
      <c r="H3" s="6">
        <f t="shared" ref="H3:H24" si="1">SUM(B3:G3)</f>
        <v>680579.35999999987</v>
      </c>
      <c r="I3" s="9"/>
      <c r="K3" s="11"/>
      <c r="L3" s="14">
        <v>2883.2600400000001</v>
      </c>
      <c r="M3" s="14">
        <v>1524.5252499999999</v>
      </c>
      <c r="N3" s="14">
        <v>1599.1067700000001</v>
      </c>
      <c r="O3" s="14">
        <v>4973.89138</v>
      </c>
      <c r="P3" s="14">
        <v>1171.93208</v>
      </c>
      <c r="Q3" s="14">
        <v>1318.0839800000001</v>
      </c>
    </row>
    <row r="4" spans="1:17" x14ac:dyDescent="0.3">
      <c r="A4" s="13" t="s">
        <v>15</v>
      </c>
      <c r="B4" s="5">
        <f t="shared" si="0"/>
        <v>2883260.04</v>
      </c>
      <c r="C4" s="5">
        <f t="shared" si="0"/>
        <v>1524525.25</v>
      </c>
      <c r="D4" s="5">
        <f t="shared" si="0"/>
        <v>1599106.77</v>
      </c>
      <c r="E4" s="5">
        <f t="shared" si="0"/>
        <v>4973891.38</v>
      </c>
      <c r="F4" s="5">
        <f t="shared" si="0"/>
        <v>1171932.08</v>
      </c>
      <c r="G4" s="5">
        <f t="shared" si="0"/>
        <v>1318083.9800000002</v>
      </c>
      <c r="H4" s="6">
        <f t="shared" si="1"/>
        <v>13470799.500000002</v>
      </c>
      <c r="I4" s="9"/>
      <c r="K4" s="11"/>
      <c r="L4" s="14">
        <v>149.66798</v>
      </c>
      <c r="M4" s="14">
        <v>274.63337999999999</v>
      </c>
      <c r="N4" s="14">
        <v>215.29588000000001</v>
      </c>
      <c r="O4" s="14">
        <v>488.61261000000002</v>
      </c>
      <c r="P4" s="14">
        <v>208.67406</v>
      </c>
      <c r="Q4" s="14">
        <v>161.44788</v>
      </c>
    </row>
    <row r="5" spans="1:17" x14ac:dyDescent="0.3">
      <c r="A5" s="13" t="s">
        <v>21</v>
      </c>
      <c r="B5" s="5">
        <f t="shared" si="0"/>
        <v>149667.98000000001</v>
      </c>
      <c r="C5" s="5">
        <f t="shared" si="0"/>
        <v>274633.38</v>
      </c>
      <c r="D5" s="5">
        <f t="shared" si="0"/>
        <v>215295.88</v>
      </c>
      <c r="E5" s="5">
        <f t="shared" si="0"/>
        <v>488612.61000000004</v>
      </c>
      <c r="F5" s="5">
        <f t="shared" si="0"/>
        <v>208674.06</v>
      </c>
      <c r="G5" s="5">
        <f t="shared" si="0"/>
        <v>161447.88</v>
      </c>
      <c r="H5" s="6">
        <f t="shared" si="1"/>
        <v>1498331.79</v>
      </c>
      <c r="I5" s="9"/>
      <c r="K5" s="11"/>
      <c r="L5" s="14">
        <v>0</v>
      </c>
      <c r="M5" s="14">
        <v>2.8366199999999999</v>
      </c>
      <c r="N5" s="14">
        <v>4.165</v>
      </c>
      <c r="O5" s="14">
        <v>0.31524999999999997</v>
      </c>
      <c r="P5" s="14">
        <v>0</v>
      </c>
      <c r="Q5" s="14">
        <v>0</v>
      </c>
    </row>
    <row r="6" spans="1:17" x14ac:dyDescent="0.3">
      <c r="A6" s="13" t="s">
        <v>22</v>
      </c>
      <c r="B6" s="5">
        <f t="shared" si="0"/>
        <v>0</v>
      </c>
      <c r="C6" s="5">
        <f t="shared" si="0"/>
        <v>2836.62</v>
      </c>
      <c r="D6" s="5">
        <f t="shared" si="0"/>
        <v>4165</v>
      </c>
      <c r="E6" s="5">
        <f t="shared" si="0"/>
        <v>315.25</v>
      </c>
      <c r="F6" s="5">
        <f t="shared" si="0"/>
        <v>0</v>
      </c>
      <c r="G6" s="5">
        <f t="shared" si="0"/>
        <v>0</v>
      </c>
      <c r="H6" s="6">
        <f t="shared" si="1"/>
        <v>7316.87</v>
      </c>
      <c r="I6" s="9"/>
      <c r="K6" s="11"/>
      <c r="L6" s="14">
        <v>89.624709999999993</v>
      </c>
      <c r="M6" s="14">
        <v>21.425329999999999</v>
      </c>
      <c r="N6" s="14">
        <v>44.359470000000002</v>
      </c>
      <c r="O6" s="14">
        <v>106.6375</v>
      </c>
      <c r="P6" s="14">
        <v>29.267869999999998</v>
      </c>
      <c r="Q6" s="14">
        <v>34.03302</v>
      </c>
    </row>
    <row r="7" spans="1:17" x14ac:dyDescent="0.3">
      <c r="A7" s="13" t="s">
        <v>23</v>
      </c>
      <c r="B7" s="5">
        <f t="shared" si="0"/>
        <v>89624.709999999992</v>
      </c>
      <c r="C7" s="5">
        <f t="shared" si="0"/>
        <v>21425.329999999998</v>
      </c>
      <c r="D7" s="5">
        <f t="shared" si="0"/>
        <v>44359.47</v>
      </c>
      <c r="E7" s="5">
        <f t="shared" si="0"/>
        <v>106637.5</v>
      </c>
      <c r="F7" s="5">
        <f t="shared" si="0"/>
        <v>29267.87</v>
      </c>
      <c r="G7" s="5">
        <f t="shared" si="0"/>
        <v>34033.020000000004</v>
      </c>
      <c r="H7" s="6">
        <f t="shared" si="1"/>
        <v>325347.90000000002</v>
      </c>
      <c r="I7" s="9"/>
      <c r="K7" s="11"/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17" x14ac:dyDescent="0.3">
      <c r="A8" s="13" t="s">
        <v>24</v>
      </c>
      <c r="B8" s="5">
        <f t="shared" si="0"/>
        <v>0</v>
      </c>
      <c r="C8" s="5">
        <f t="shared" si="0"/>
        <v>0</v>
      </c>
      <c r="D8" s="5">
        <f t="shared" si="0"/>
        <v>0</v>
      </c>
      <c r="E8" s="5">
        <f t="shared" si="0"/>
        <v>0</v>
      </c>
      <c r="F8" s="5">
        <f t="shared" si="0"/>
        <v>0</v>
      </c>
      <c r="G8" s="5">
        <f t="shared" si="0"/>
        <v>0</v>
      </c>
      <c r="H8" s="6">
        <f t="shared" si="1"/>
        <v>0</v>
      </c>
      <c r="I8" s="9"/>
      <c r="K8" s="11"/>
      <c r="L8" s="14">
        <v>1481.66732</v>
      </c>
      <c r="M8" s="14">
        <v>2302.9253199999998</v>
      </c>
      <c r="N8" s="14">
        <v>2201.0415899999998</v>
      </c>
      <c r="O8" s="14">
        <v>1543.23386</v>
      </c>
      <c r="P8" s="14">
        <v>2371.2833500000002</v>
      </c>
      <c r="Q8" s="14">
        <v>1890.83916</v>
      </c>
    </row>
    <row r="9" spans="1:17" x14ac:dyDescent="0.3">
      <c r="A9" s="13" t="s">
        <v>25</v>
      </c>
      <c r="B9" s="5">
        <f t="shared" si="0"/>
        <v>1481667.32</v>
      </c>
      <c r="C9" s="5">
        <f t="shared" si="0"/>
        <v>2302925.3199999998</v>
      </c>
      <c r="D9" s="5">
        <f t="shared" si="0"/>
        <v>2201041.59</v>
      </c>
      <c r="E9" s="5">
        <f t="shared" si="0"/>
        <v>1543233.86</v>
      </c>
      <c r="F9" s="5">
        <f t="shared" si="0"/>
        <v>2371283.35</v>
      </c>
      <c r="G9" s="5">
        <f t="shared" si="0"/>
        <v>1890839.16</v>
      </c>
      <c r="H9" s="6">
        <f t="shared" si="1"/>
        <v>11790990.6</v>
      </c>
      <c r="I9" s="9"/>
      <c r="K9" s="11"/>
      <c r="L9" s="14">
        <v>1190.6872499999999</v>
      </c>
      <c r="M9" s="14">
        <v>1194.34114</v>
      </c>
      <c r="N9" s="14">
        <v>2531.9542200000001</v>
      </c>
      <c r="O9" s="14">
        <v>1382.79447</v>
      </c>
      <c r="P9" s="14">
        <v>2360.3341799999998</v>
      </c>
      <c r="Q9" s="14">
        <v>2452.8694599999999</v>
      </c>
    </row>
    <row r="10" spans="1:17" x14ac:dyDescent="0.3">
      <c r="A10" s="13" t="s">
        <v>26</v>
      </c>
      <c r="B10" s="5">
        <f t="shared" si="0"/>
        <v>1190687.25</v>
      </c>
      <c r="C10" s="5">
        <f t="shared" si="0"/>
        <v>1194341.1399999999</v>
      </c>
      <c r="D10" s="5">
        <f t="shared" si="0"/>
        <v>2531954.2200000002</v>
      </c>
      <c r="E10" s="5">
        <f t="shared" si="0"/>
        <v>1382794.47</v>
      </c>
      <c r="F10" s="5">
        <f t="shared" si="0"/>
        <v>2360334.1799999997</v>
      </c>
      <c r="G10" s="5">
        <f t="shared" si="0"/>
        <v>2452869.46</v>
      </c>
      <c r="H10" s="6">
        <f t="shared" si="1"/>
        <v>11112980.719999999</v>
      </c>
      <c r="I10" s="9"/>
      <c r="K10" s="11"/>
      <c r="L10" s="14">
        <v>1961.23839</v>
      </c>
      <c r="M10" s="14">
        <v>1907.99692</v>
      </c>
      <c r="N10" s="14">
        <v>1751.7540100000001</v>
      </c>
      <c r="O10" s="14">
        <v>1817.1282699999999</v>
      </c>
      <c r="P10" s="14">
        <v>3836.5185700000002</v>
      </c>
      <c r="Q10" s="14">
        <v>1769.05306</v>
      </c>
    </row>
    <row r="11" spans="1:17" x14ac:dyDescent="0.3">
      <c r="A11" s="13" t="s">
        <v>27</v>
      </c>
      <c r="B11" s="5">
        <f t="shared" si="0"/>
        <v>1961238.39</v>
      </c>
      <c r="C11" s="5">
        <f t="shared" si="0"/>
        <v>1907996.9200000002</v>
      </c>
      <c r="D11" s="5">
        <f t="shared" si="0"/>
        <v>1751754.01</v>
      </c>
      <c r="E11" s="5">
        <f t="shared" si="0"/>
        <v>1817128.27</v>
      </c>
      <c r="F11" s="5">
        <f t="shared" si="0"/>
        <v>3836518.5700000003</v>
      </c>
      <c r="G11" s="5">
        <f t="shared" si="0"/>
        <v>1769053.06</v>
      </c>
      <c r="H11" s="6">
        <f t="shared" si="1"/>
        <v>13043689.220000001</v>
      </c>
      <c r="I11" s="9"/>
      <c r="K11" s="11"/>
      <c r="L11" s="14">
        <v>1251.07402</v>
      </c>
      <c r="M11" s="14">
        <v>1050.3164899999999</v>
      </c>
      <c r="N11" s="14">
        <v>1255.5129999999999</v>
      </c>
      <c r="O11" s="14">
        <v>725.73465999999996</v>
      </c>
      <c r="P11" s="14">
        <v>1075.4320399999999</v>
      </c>
      <c r="Q11" s="14">
        <v>840.58371</v>
      </c>
    </row>
    <row r="12" spans="1:17" x14ac:dyDescent="0.3">
      <c r="A12" s="13" t="s">
        <v>36</v>
      </c>
      <c r="B12" s="5">
        <f t="shared" si="0"/>
        <v>1251074.02</v>
      </c>
      <c r="C12" s="5">
        <f t="shared" si="0"/>
        <v>1050316.49</v>
      </c>
      <c r="D12" s="5">
        <f t="shared" si="0"/>
        <v>1255513</v>
      </c>
      <c r="E12" s="5">
        <f t="shared" si="0"/>
        <v>725734.65999999992</v>
      </c>
      <c r="F12" s="5">
        <f t="shared" si="0"/>
        <v>1075432.0399999998</v>
      </c>
      <c r="G12" s="5">
        <f t="shared" si="0"/>
        <v>840583.71</v>
      </c>
      <c r="H12" s="6">
        <f t="shared" si="1"/>
        <v>6198653.9199999999</v>
      </c>
      <c r="I12" s="9"/>
      <c r="K12" s="11"/>
      <c r="L12" s="14">
        <v>5567.8010299999996</v>
      </c>
      <c r="M12" s="14">
        <v>7438.4611599999998</v>
      </c>
      <c r="N12" s="14">
        <v>3412.09665</v>
      </c>
      <c r="O12" s="14">
        <v>997.88585999999998</v>
      </c>
      <c r="P12" s="14">
        <v>6918.6104400000004</v>
      </c>
      <c r="Q12" s="14">
        <v>1916.6803600000001</v>
      </c>
    </row>
    <row r="13" spans="1:17" x14ac:dyDescent="0.3">
      <c r="A13" s="13" t="s">
        <v>17</v>
      </c>
      <c r="B13" s="5">
        <f t="shared" si="0"/>
        <v>5567801.0299999993</v>
      </c>
      <c r="C13" s="5">
        <f t="shared" si="0"/>
        <v>7438461.1600000001</v>
      </c>
      <c r="D13" s="5">
        <f t="shared" si="0"/>
        <v>3412096.65</v>
      </c>
      <c r="E13" s="5">
        <f t="shared" si="0"/>
        <v>997885.86</v>
      </c>
      <c r="F13" s="5">
        <f t="shared" si="0"/>
        <v>6918610.4400000004</v>
      </c>
      <c r="G13" s="5">
        <f t="shared" si="0"/>
        <v>1916680.36</v>
      </c>
      <c r="H13" s="6">
        <f t="shared" si="1"/>
        <v>26251535.5</v>
      </c>
      <c r="I13" s="9"/>
      <c r="K13" s="11"/>
      <c r="L13" s="14">
        <v>398.52533</v>
      </c>
      <c r="M13" s="14">
        <v>1163.2116599999999</v>
      </c>
      <c r="N13" s="14">
        <v>27.26126</v>
      </c>
      <c r="O13" s="14">
        <v>50.0685</v>
      </c>
      <c r="P13" s="14">
        <v>27.112549999999999</v>
      </c>
      <c r="Q13" s="14">
        <v>43.758879999999998</v>
      </c>
    </row>
    <row r="14" spans="1:17" x14ac:dyDescent="0.3">
      <c r="A14" s="13" t="s">
        <v>28</v>
      </c>
      <c r="B14" s="5">
        <f t="shared" si="0"/>
        <v>398525.33</v>
      </c>
      <c r="C14" s="5">
        <f t="shared" si="0"/>
        <v>1163211.6599999999</v>
      </c>
      <c r="D14" s="5">
        <f t="shared" si="0"/>
        <v>27261.26</v>
      </c>
      <c r="E14" s="5">
        <f t="shared" si="0"/>
        <v>50068.5</v>
      </c>
      <c r="F14" s="5">
        <f t="shared" si="0"/>
        <v>27112.55</v>
      </c>
      <c r="G14" s="5">
        <f t="shared" si="0"/>
        <v>43758.879999999997</v>
      </c>
      <c r="H14" s="6">
        <f t="shared" si="1"/>
        <v>1709938.18</v>
      </c>
      <c r="I14" s="9"/>
      <c r="K14" s="11"/>
      <c r="L14" s="14">
        <v>5813.1379299999999</v>
      </c>
      <c r="M14" s="14">
        <v>6024.9975199999999</v>
      </c>
      <c r="N14" s="14">
        <v>6009.6823899999999</v>
      </c>
      <c r="O14" s="14">
        <v>6848.6379800000004</v>
      </c>
      <c r="P14" s="14">
        <v>7033.2204300000003</v>
      </c>
      <c r="Q14" s="14">
        <v>4236.6344099999997</v>
      </c>
    </row>
    <row r="15" spans="1:17" x14ac:dyDescent="0.3">
      <c r="A15" s="13" t="s">
        <v>13</v>
      </c>
      <c r="B15" s="5">
        <f t="shared" si="0"/>
        <v>5813137.9299999997</v>
      </c>
      <c r="C15" s="5">
        <f t="shared" si="0"/>
        <v>6024997.5199999996</v>
      </c>
      <c r="D15" s="5">
        <f t="shared" si="0"/>
        <v>6009682.3899999997</v>
      </c>
      <c r="E15" s="5">
        <f t="shared" si="0"/>
        <v>6848637.9800000004</v>
      </c>
      <c r="F15" s="5">
        <f t="shared" si="0"/>
        <v>7033220.4300000006</v>
      </c>
      <c r="G15" s="5">
        <f t="shared" si="0"/>
        <v>4236634.4099999992</v>
      </c>
      <c r="H15" s="6">
        <f t="shared" si="1"/>
        <v>35966310.659999996</v>
      </c>
      <c r="I15" s="9"/>
      <c r="K15" s="11"/>
      <c r="L15" s="14">
        <v>334.16618999999997</v>
      </c>
      <c r="M15" s="14">
        <v>666.23297000000002</v>
      </c>
      <c r="N15" s="14">
        <v>889.21969000000001</v>
      </c>
      <c r="O15" s="14">
        <v>180.64888999999999</v>
      </c>
      <c r="P15" s="14">
        <v>155.24669</v>
      </c>
      <c r="Q15" s="14">
        <v>668.48292000000004</v>
      </c>
    </row>
    <row r="16" spans="1:17" x14ac:dyDescent="0.3">
      <c r="A16" s="13" t="s">
        <v>29</v>
      </c>
      <c r="B16" s="5">
        <f t="shared" si="0"/>
        <v>334166.18999999994</v>
      </c>
      <c r="C16" s="5">
        <f t="shared" si="0"/>
        <v>666232.97</v>
      </c>
      <c r="D16" s="5">
        <f t="shared" si="0"/>
        <v>889219.69000000006</v>
      </c>
      <c r="E16" s="5">
        <f t="shared" si="0"/>
        <v>180648.88999999998</v>
      </c>
      <c r="F16" s="5">
        <f t="shared" si="0"/>
        <v>155246.69</v>
      </c>
      <c r="G16" s="5">
        <f t="shared" si="0"/>
        <v>668482.92000000004</v>
      </c>
      <c r="H16" s="6">
        <f t="shared" si="1"/>
        <v>2893997.35</v>
      </c>
      <c r="I16" s="9"/>
      <c r="K16" s="11"/>
      <c r="L16" s="14">
        <v>1463.6431500000001</v>
      </c>
      <c r="M16" s="14">
        <v>3204.4445599999999</v>
      </c>
      <c r="N16" s="14">
        <v>1078.6337599999999</v>
      </c>
      <c r="O16" s="14">
        <v>2008.57169</v>
      </c>
      <c r="P16" s="14">
        <v>1253.96651</v>
      </c>
      <c r="Q16" s="14">
        <v>533.24221</v>
      </c>
    </row>
    <row r="17" spans="1:17" x14ac:dyDescent="0.3">
      <c r="A17" s="13" t="s">
        <v>20</v>
      </c>
      <c r="B17" s="5">
        <f t="shared" si="0"/>
        <v>1463643.1500000001</v>
      </c>
      <c r="C17" s="5">
        <f t="shared" si="0"/>
        <v>3204444.56</v>
      </c>
      <c r="D17" s="5">
        <f t="shared" si="0"/>
        <v>1078633.76</v>
      </c>
      <c r="E17" s="5">
        <f t="shared" si="0"/>
        <v>2008571.69</v>
      </c>
      <c r="F17" s="5">
        <f t="shared" si="0"/>
        <v>1253966.51</v>
      </c>
      <c r="G17" s="5">
        <f t="shared" si="0"/>
        <v>533242.21</v>
      </c>
      <c r="H17" s="6">
        <f t="shared" si="1"/>
        <v>9542501.879999999</v>
      </c>
      <c r="I17" s="9"/>
      <c r="K17" s="11"/>
      <c r="L17" s="14">
        <v>2281.70255</v>
      </c>
      <c r="M17" s="14">
        <v>1535.3190500000001</v>
      </c>
      <c r="N17" s="14">
        <v>991.87909999999999</v>
      </c>
      <c r="O17" s="14">
        <v>3172.3406</v>
      </c>
      <c r="P17" s="14">
        <v>2050.55107</v>
      </c>
      <c r="Q17" s="14">
        <v>3178.5466200000001</v>
      </c>
    </row>
    <row r="18" spans="1:17" x14ac:dyDescent="0.3">
      <c r="A18" s="13" t="s">
        <v>16</v>
      </c>
      <c r="B18" s="5">
        <f t="shared" si="0"/>
        <v>2281702.5499999998</v>
      </c>
      <c r="C18" s="5">
        <f t="shared" si="0"/>
        <v>1535319.05</v>
      </c>
      <c r="D18" s="5">
        <f t="shared" si="0"/>
        <v>991879.1</v>
      </c>
      <c r="E18" s="5">
        <f t="shared" si="0"/>
        <v>3172340.6</v>
      </c>
      <c r="F18" s="5">
        <f t="shared" si="0"/>
        <v>2050551.07</v>
      </c>
      <c r="G18" s="5">
        <f t="shared" si="0"/>
        <v>3178546.62</v>
      </c>
      <c r="H18" s="6">
        <f t="shared" si="1"/>
        <v>13210338.989999998</v>
      </c>
      <c r="I18" s="9"/>
      <c r="K18" s="11"/>
      <c r="L18" s="14">
        <v>0</v>
      </c>
      <c r="M18" s="14">
        <v>8.8480000000000003E-2</v>
      </c>
      <c r="N18" s="14">
        <v>0</v>
      </c>
      <c r="O18" s="14">
        <v>0</v>
      </c>
      <c r="P18" s="14">
        <v>0</v>
      </c>
      <c r="Q18" s="14">
        <v>1.098E-2</v>
      </c>
    </row>
    <row r="19" spans="1:17" x14ac:dyDescent="0.3">
      <c r="A19" s="13" t="s">
        <v>30</v>
      </c>
      <c r="B19" s="5">
        <f t="shared" ref="B19:G24" si="2">L18*1000</f>
        <v>0</v>
      </c>
      <c r="C19" s="5">
        <f t="shared" si="2"/>
        <v>88.48</v>
      </c>
      <c r="D19" s="5">
        <f t="shared" si="2"/>
        <v>0</v>
      </c>
      <c r="E19" s="5">
        <f t="shared" si="2"/>
        <v>0</v>
      </c>
      <c r="F19" s="5">
        <f t="shared" si="2"/>
        <v>0</v>
      </c>
      <c r="G19" s="5">
        <f t="shared" si="2"/>
        <v>10.98</v>
      </c>
      <c r="H19" s="6">
        <f t="shared" si="1"/>
        <v>99.460000000000008</v>
      </c>
      <c r="I19" s="9"/>
      <c r="K19" s="11"/>
      <c r="L19" s="14">
        <v>56.10519</v>
      </c>
      <c r="M19" s="14">
        <v>4.9048699999999998</v>
      </c>
      <c r="N19" s="14">
        <v>0</v>
      </c>
      <c r="O19" s="14">
        <v>0.62392999999999998</v>
      </c>
      <c r="P19" s="14">
        <v>22.036149999999999</v>
      </c>
      <c r="Q19" s="14">
        <v>2.5664099999999999</v>
      </c>
    </row>
    <row r="20" spans="1:17" x14ac:dyDescent="0.3">
      <c r="A20" s="13" t="s">
        <v>31</v>
      </c>
      <c r="B20" s="5">
        <f t="shared" si="2"/>
        <v>56105.19</v>
      </c>
      <c r="C20" s="5">
        <f t="shared" si="2"/>
        <v>4904.87</v>
      </c>
      <c r="D20" s="5">
        <f t="shared" si="2"/>
        <v>0</v>
      </c>
      <c r="E20" s="5">
        <f t="shared" si="2"/>
        <v>623.92999999999995</v>
      </c>
      <c r="F20" s="5">
        <f t="shared" si="2"/>
        <v>22036.149999999998</v>
      </c>
      <c r="G20" s="5">
        <f t="shared" si="2"/>
        <v>2566.41</v>
      </c>
      <c r="H20" s="6">
        <f t="shared" si="1"/>
        <v>86236.55</v>
      </c>
      <c r="I20" s="9"/>
      <c r="K20" s="11"/>
      <c r="L20" s="14">
        <v>270.18824999999998</v>
      </c>
      <c r="M20" s="14">
        <v>395.12725</v>
      </c>
      <c r="N20" s="14">
        <v>654.71199000000001</v>
      </c>
      <c r="O20" s="14">
        <v>246.499</v>
      </c>
      <c r="P20" s="14">
        <v>524.27720999999997</v>
      </c>
      <c r="Q20" s="14">
        <v>322.62943999999999</v>
      </c>
    </row>
    <row r="21" spans="1:17" x14ac:dyDescent="0.3">
      <c r="A21" s="13" t="s">
        <v>32</v>
      </c>
      <c r="B21" s="5">
        <f t="shared" si="2"/>
        <v>270188.25</v>
      </c>
      <c r="C21" s="5">
        <f t="shared" si="2"/>
        <v>395127.25</v>
      </c>
      <c r="D21" s="5">
        <f t="shared" si="2"/>
        <v>654711.99</v>
      </c>
      <c r="E21" s="5">
        <f t="shared" si="2"/>
        <v>246499</v>
      </c>
      <c r="F21" s="5">
        <f t="shared" si="2"/>
        <v>524277.20999999996</v>
      </c>
      <c r="G21" s="5">
        <f t="shared" si="2"/>
        <v>322629.44</v>
      </c>
      <c r="H21" s="6">
        <f t="shared" si="1"/>
        <v>2413433.14</v>
      </c>
      <c r="I21" s="9"/>
      <c r="K21" s="11"/>
      <c r="L21" s="14">
        <v>10.02056</v>
      </c>
      <c r="M21" s="14">
        <v>11.045780000000001</v>
      </c>
      <c r="N21" s="14">
        <v>8.6486999999999998</v>
      </c>
      <c r="O21" s="14">
        <v>7.9196</v>
      </c>
      <c r="P21" s="14">
        <v>246.93964</v>
      </c>
      <c r="Q21" s="14">
        <v>892.37843999999996</v>
      </c>
    </row>
    <row r="22" spans="1:17" x14ac:dyDescent="0.3">
      <c r="A22" s="13" t="s">
        <v>33</v>
      </c>
      <c r="B22" s="5">
        <f t="shared" si="2"/>
        <v>10020.56</v>
      </c>
      <c r="C22" s="5">
        <f t="shared" si="2"/>
        <v>11045.78</v>
      </c>
      <c r="D22" s="5">
        <f t="shared" si="2"/>
        <v>8648.7000000000007</v>
      </c>
      <c r="E22" s="5">
        <f t="shared" si="2"/>
        <v>7919.6</v>
      </c>
      <c r="F22" s="5">
        <f t="shared" si="2"/>
        <v>246939.63999999998</v>
      </c>
      <c r="G22" s="5">
        <f t="shared" si="2"/>
        <v>892378.44</v>
      </c>
      <c r="H22" s="6">
        <f t="shared" si="1"/>
        <v>1176952.72</v>
      </c>
      <c r="I22" s="9"/>
      <c r="K22" s="11"/>
      <c r="L22" s="14">
        <v>956.67042000000004</v>
      </c>
      <c r="M22" s="14">
        <v>994.84001000000001</v>
      </c>
      <c r="N22" s="14">
        <v>893.21714999999995</v>
      </c>
      <c r="O22" s="14">
        <v>1153.08015</v>
      </c>
      <c r="P22" s="14">
        <v>1834.6294399999999</v>
      </c>
      <c r="Q22" s="14">
        <v>1770.5497399999999</v>
      </c>
    </row>
    <row r="23" spans="1:17" x14ac:dyDescent="0.3">
      <c r="A23" s="13" t="s">
        <v>34</v>
      </c>
      <c r="B23" s="5">
        <f t="shared" si="2"/>
        <v>956670.42</v>
      </c>
      <c r="C23" s="5">
        <f t="shared" si="2"/>
        <v>994840.01</v>
      </c>
      <c r="D23" s="5">
        <f t="shared" si="2"/>
        <v>893217.14999999991</v>
      </c>
      <c r="E23" s="5">
        <f t="shared" si="2"/>
        <v>1153080.1499999999</v>
      </c>
      <c r="F23" s="5">
        <f t="shared" si="2"/>
        <v>1834629.44</v>
      </c>
      <c r="G23" s="5">
        <f t="shared" si="2"/>
        <v>1770549.74</v>
      </c>
      <c r="H23" s="6">
        <f t="shared" si="1"/>
        <v>7602986.9100000001</v>
      </c>
      <c r="I23" s="9"/>
      <c r="K23" s="11"/>
      <c r="L23" s="14">
        <v>5423.0849500000004</v>
      </c>
      <c r="M23" s="14">
        <v>3215.1402200000002</v>
      </c>
      <c r="N23" s="14">
        <v>3731.1836600000001</v>
      </c>
      <c r="O23" s="14">
        <v>5372.3205500000004</v>
      </c>
      <c r="P23" s="14">
        <v>6688.9161700000004</v>
      </c>
      <c r="Q23" s="14">
        <v>4604.4008800000001</v>
      </c>
    </row>
    <row r="24" spans="1:17" x14ac:dyDescent="0.3">
      <c r="A24" s="13" t="s">
        <v>14</v>
      </c>
      <c r="B24" s="5">
        <f t="shared" si="2"/>
        <v>5423084.9500000002</v>
      </c>
      <c r="C24" s="5">
        <f t="shared" si="2"/>
        <v>3215140.22</v>
      </c>
      <c r="D24" s="5">
        <f t="shared" si="2"/>
        <v>3731183.66</v>
      </c>
      <c r="E24" s="5">
        <f t="shared" si="2"/>
        <v>5372320.5500000007</v>
      </c>
      <c r="F24" s="5">
        <f t="shared" si="2"/>
        <v>6688916.1700000009</v>
      </c>
      <c r="G24" s="5">
        <f t="shared" si="2"/>
        <v>4604400.88</v>
      </c>
      <c r="H24" s="6">
        <f t="shared" si="1"/>
        <v>29035046.430000003</v>
      </c>
      <c r="I24" s="9"/>
      <c r="K24" s="11"/>
      <c r="L24" s="11"/>
      <c r="M24" s="11"/>
      <c r="N24" s="11"/>
      <c r="O24" s="11"/>
      <c r="P24" s="11"/>
    </row>
    <row r="25" spans="1:17" x14ac:dyDescent="0.3">
      <c r="A25" s="3" t="s">
        <v>3</v>
      </c>
      <c r="B25" s="6">
        <f t="shared" ref="B25:H25" si="3">SUM(B3:B24)</f>
        <v>31725476.66</v>
      </c>
      <c r="C25" s="6">
        <f t="shared" si="3"/>
        <v>33131012.41</v>
      </c>
      <c r="D25" s="6">
        <f t="shared" si="3"/>
        <v>27335818.010000002</v>
      </c>
      <c r="E25" s="6">
        <f t="shared" si="3"/>
        <v>31192547.090000004</v>
      </c>
      <c r="F25" s="6">
        <f t="shared" si="3"/>
        <v>37826743.890000008</v>
      </c>
      <c r="G25" s="6">
        <f t="shared" si="3"/>
        <v>26806469.59</v>
      </c>
      <c r="H25" s="6">
        <f t="shared" si="3"/>
        <v>188018067.65000001</v>
      </c>
      <c r="I25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26"/>
  <sheetViews>
    <sheetView topLeftCell="A4" zoomScaleNormal="100" workbookViewId="0">
      <selection activeCell="N20" sqref="N20"/>
    </sheetView>
  </sheetViews>
  <sheetFormatPr defaultRowHeight="15.6" x14ac:dyDescent="0.3"/>
  <cols>
    <col min="1" max="1" width="45.109375" style="1" bestFit="1" customWidth="1"/>
    <col min="2" max="3" width="13.33203125" style="1" bestFit="1" customWidth="1"/>
    <col min="4" max="4" width="12.88671875" style="1" bestFit="1" customWidth="1"/>
    <col min="5" max="5" width="12" style="1" bestFit="1" customWidth="1"/>
    <col min="6" max="6" width="8.88671875" style="1"/>
    <col min="7" max="8" width="10.109375" style="1" bestFit="1" customWidth="1"/>
    <col min="9" max="10" width="11.77734375" style="1" bestFit="1" customWidth="1"/>
    <col min="11" max="16384" width="8.88671875" style="1"/>
  </cols>
  <sheetData>
    <row r="1" spans="1:10" s="2" customFormat="1" x14ac:dyDescent="0.3">
      <c r="A1" s="26" t="s">
        <v>41</v>
      </c>
      <c r="B1" s="26"/>
      <c r="C1" s="26"/>
      <c r="D1" s="26"/>
      <c r="E1" s="26"/>
      <c r="G1" s="27" t="s">
        <v>6</v>
      </c>
      <c r="H1" s="27"/>
      <c r="I1" s="27"/>
      <c r="J1" s="27"/>
    </row>
    <row r="2" spans="1:10" s="2" customFormat="1" x14ac:dyDescent="0.3">
      <c r="A2" s="3" t="s">
        <v>0</v>
      </c>
      <c r="B2" s="25">
        <v>2024</v>
      </c>
      <c r="C2" s="25">
        <v>2025</v>
      </c>
      <c r="D2" s="3" t="s">
        <v>2</v>
      </c>
      <c r="E2" s="3" t="s">
        <v>1</v>
      </c>
      <c r="G2" s="2">
        <v>2024</v>
      </c>
      <c r="H2" s="2">
        <v>2025</v>
      </c>
      <c r="I2" s="2" t="s">
        <v>4</v>
      </c>
      <c r="J2" s="2" t="s">
        <v>5</v>
      </c>
    </row>
    <row r="3" spans="1:10" x14ac:dyDescent="0.3">
      <c r="A3" s="13" t="s">
        <v>35</v>
      </c>
      <c r="B3" s="5">
        <f t="shared" ref="B3" si="0">G3*I3</f>
        <v>91672.58</v>
      </c>
      <c r="C3" s="5">
        <f t="shared" ref="C3" si="1">H3*J3</f>
        <v>187473.47</v>
      </c>
      <c r="D3" s="5">
        <f t="shared" ref="D3:D26" si="2">C3-B3</f>
        <v>95800.89</v>
      </c>
      <c r="E3" s="19">
        <f t="shared" ref="E3:E26" si="3">D3/B3</f>
        <v>1.0450332040398558</v>
      </c>
      <c r="G3" s="22">
        <v>91.672579999999996</v>
      </c>
      <c r="H3" s="22">
        <v>187.47346999999999</v>
      </c>
      <c r="I3" s="1">
        <v>1000</v>
      </c>
      <c r="J3" s="1">
        <v>1000</v>
      </c>
    </row>
    <row r="4" spans="1:10" x14ac:dyDescent="0.3">
      <c r="A4" s="13" t="s">
        <v>15</v>
      </c>
      <c r="B4" s="5">
        <f t="shared" ref="B4:B25" si="4">G4*I4</f>
        <v>3068967.26</v>
      </c>
      <c r="C4" s="5">
        <f t="shared" ref="C4:C24" si="5">H4*J4</f>
        <v>2490016.06</v>
      </c>
      <c r="D4" s="5">
        <f t="shared" ref="D4:D25" si="6">C4-B4</f>
        <v>-578951.19999999972</v>
      </c>
      <c r="E4" s="19">
        <f t="shared" si="3"/>
        <v>-0.18864691309870793</v>
      </c>
      <c r="G4" s="22">
        <v>3068.9672599999999</v>
      </c>
      <c r="H4" s="22">
        <v>2490.0160599999999</v>
      </c>
      <c r="I4" s="1">
        <v>1000</v>
      </c>
      <c r="J4" s="1">
        <v>1000</v>
      </c>
    </row>
    <row r="5" spans="1:10" x14ac:dyDescent="0.3">
      <c r="A5" s="13" t="s">
        <v>21</v>
      </c>
      <c r="B5" s="5">
        <f t="shared" si="4"/>
        <v>382551.53</v>
      </c>
      <c r="C5" s="5">
        <f t="shared" si="5"/>
        <v>370121.94</v>
      </c>
      <c r="D5" s="5">
        <f t="shared" si="6"/>
        <v>-12429.590000000026</v>
      </c>
      <c r="E5" s="19">
        <f t="shared" si="3"/>
        <v>-3.2491282939059278E-2</v>
      </c>
      <c r="G5" s="22">
        <v>382.55153000000001</v>
      </c>
      <c r="H5" s="22">
        <v>370.12194</v>
      </c>
      <c r="I5" s="1">
        <v>1000</v>
      </c>
      <c r="J5" s="1">
        <v>1000</v>
      </c>
    </row>
    <row r="6" spans="1:10" x14ac:dyDescent="0.3">
      <c r="A6" s="13" t="s">
        <v>22</v>
      </c>
      <c r="B6" s="5">
        <f t="shared" si="4"/>
        <v>29353.269999999997</v>
      </c>
      <c r="C6" s="5">
        <f t="shared" si="5"/>
        <v>0</v>
      </c>
      <c r="D6" s="5">
        <f t="shared" si="6"/>
        <v>-29353.269999999997</v>
      </c>
      <c r="E6" s="19">
        <f t="shared" si="3"/>
        <v>-1</v>
      </c>
      <c r="G6" s="22">
        <v>29.353269999999998</v>
      </c>
      <c r="H6" s="22">
        <v>0</v>
      </c>
      <c r="I6" s="1">
        <v>1000</v>
      </c>
      <c r="J6" s="1">
        <v>1000</v>
      </c>
    </row>
    <row r="7" spans="1:10" x14ac:dyDescent="0.3">
      <c r="A7" s="13" t="s">
        <v>23</v>
      </c>
      <c r="B7" s="5">
        <f t="shared" si="4"/>
        <v>38517.380000000005</v>
      </c>
      <c r="C7" s="5">
        <f t="shared" si="5"/>
        <v>63300.89</v>
      </c>
      <c r="D7" s="5">
        <f t="shared" si="6"/>
        <v>24783.509999999995</v>
      </c>
      <c r="E7" s="19">
        <f t="shared" si="3"/>
        <v>0.64343706659175659</v>
      </c>
      <c r="G7" s="22">
        <v>38.517380000000003</v>
      </c>
      <c r="H7" s="22">
        <v>63.300890000000003</v>
      </c>
      <c r="I7" s="1">
        <v>1000</v>
      </c>
      <c r="J7" s="1">
        <v>1000</v>
      </c>
    </row>
    <row r="8" spans="1:10" x14ac:dyDescent="0.3">
      <c r="A8" s="13" t="s">
        <v>24</v>
      </c>
      <c r="B8" s="5">
        <f t="shared" si="4"/>
        <v>0</v>
      </c>
      <c r="C8" s="5">
        <f t="shared" si="5"/>
        <v>0</v>
      </c>
      <c r="D8" s="5">
        <f t="shared" si="6"/>
        <v>0</v>
      </c>
      <c r="E8" s="19" t="e">
        <f t="shared" si="3"/>
        <v>#DIV/0!</v>
      </c>
      <c r="G8" s="22">
        <v>0</v>
      </c>
      <c r="H8" s="22">
        <v>0</v>
      </c>
      <c r="I8" s="1">
        <v>1000</v>
      </c>
      <c r="J8" s="1">
        <v>1000</v>
      </c>
    </row>
    <row r="9" spans="1:10" x14ac:dyDescent="0.3">
      <c r="A9" s="13" t="s">
        <v>25</v>
      </c>
      <c r="B9" s="5">
        <f t="shared" si="4"/>
        <v>4323884.87</v>
      </c>
      <c r="C9" s="5">
        <f t="shared" si="5"/>
        <v>4262122.51</v>
      </c>
      <c r="D9" s="5">
        <f t="shared" si="6"/>
        <v>-61762.360000000335</v>
      </c>
      <c r="E9" s="19">
        <f t="shared" si="3"/>
        <v>-1.4283997344267942E-2</v>
      </c>
      <c r="G9" s="22">
        <v>4323.8848699999999</v>
      </c>
      <c r="H9" s="22">
        <v>4262.1225100000001</v>
      </c>
      <c r="I9" s="1">
        <v>1000</v>
      </c>
      <c r="J9" s="1">
        <v>1000</v>
      </c>
    </row>
    <row r="10" spans="1:10" x14ac:dyDescent="0.3">
      <c r="A10" s="13" t="s">
        <v>26</v>
      </c>
      <c r="B10" s="5">
        <f t="shared" si="4"/>
        <v>2566485.96</v>
      </c>
      <c r="C10" s="5">
        <f t="shared" si="5"/>
        <v>4813203.6399999997</v>
      </c>
      <c r="D10" s="5">
        <f t="shared" si="6"/>
        <v>2246717.6799999997</v>
      </c>
      <c r="E10" s="19">
        <f t="shared" si="3"/>
        <v>0.8754061837922541</v>
      </c>
      <c r="G10" s="22">
        <v>2566.48596</v>
      </c>
      <c r="H10" s="22">
        <v>4813.2036399999997</v>
      </c>
      <c r="I10" s="1">
        <v>1000</v>
      </c>
      <c r="J10" s="1">
        <v>1000</v>
      </c>
    </row>
    <row r="11" spans="1:10" x14ac:dyDescent="0.3">
      <c r="A11" s="13" t="s">
        <v>27</v>
      </c>
      <c r="B11" s="5">
        <f t="shared" si="4"/>
        <v>1332416.92</v>
      </c>
      <c r="C11" s="5">
        <f t="shared" si="5"/>
        <v>5605571.6300000008</v>
      </c>
      <c r="D11" s="5">
        <f t="shared" si="6"/>
        <v>4273154.7100000009</v>
      </c>
      <c r="E11" s="19">
        <f t="shared" si="3"/>
        <v>3.207070283976881</v>
      </c>
      <c r="G11" s="22">
        <v>1332.4169199999999</v>
      </c>
      <c r="H11" s="22">
        <v>5605.5716300000004</v>
      </c>
      <c r="I11" s="1">
        <v>1000</v>
      </c>
      <c r="J11" s="1">
        <v>1000</v>
      </c>
    </row>
    <row r="12" spans="1:10" x14ac:dyDescent="0.3">
      <c r="A12" s="13" t="s">
        <v>36</v>
      </c>
      <c r="B12" s="5">
        <f t="shared" si="4"/>
        <v>1305248.52</v>
      </c>
      <c r="C12" s="5">
        <f t="shared" si="5"/>
        <v>1916015.75</v>
      </c>
      <c r="D12" s="5">
        <f t="shared" si="6"/>
        <v>610767.23</v>
      </c>
      <c r="E12" s="19">
        <f t="shared" si="3"/>
        <v>0.46793175448304664</v>
      </c>
      <c r="G12" s="22">
        <v>1305.2485200000001</v>
      </c>
      <c r="H12" s="22">
        <v>1916.01575</v>
      </c>
      <c r="I12" s="1">
        <v>1000</v>
      </c>
      <c r="J12" s="1">
        <v>1000</v>
      </c>
    </row>
    <row r="13" spans="1:10" x14ac:dyDescent="0.3">
      <c r="A13" s="13" t="s">
        <v>17</v>
      </c>
      <c r="B13" s="5">
        <f t="shared" si="4"/>
        <v>4186653.1599999997</v>
      </c>
      <c r="C13" s="5">
        <f t="shared" si="5"/>
        <v>8835290.8000000007</v>
      </c>
      <c r="D13" s="5">
        <f t="shared" si="6"/>
        <v>4648637.6400000006</v>
      </c>
      <c r="E13" s="19">
        <f t="shared" si="3"/>
        <v>1.1103469674569366</v>
      </c>
      <c r="G13" s="22">
        <v>4186.6531599999998</v>
      </c>
      <c r="H13" s="22">
        <v>8835.2908000000007</v>
      </c>
      <c r="I13" s="1">
        <v>1000</v>
      </c>
      <c r="J13" s="1">
        <v>1000</v>
      </c>
    </row>
    <row r="14" spans="1:10" x14ac:dyDescent="0.3">
      <c r="A14" s="13" t="s">
        <v>28</v>
      </c>
      <c r="B14" s="5">
        <f t="shared" si="4"/>
        <v>102549.35</v>
      </c>
      <c r="C14" s="5">
        <f t="shared" si="5"/>
        <v>70871.430000000008</v>
      </c>
      <c r="D14" s="5">
        <f t="shared" si="6"/>
        <v>-31677.919999999998</v>
      </c>
      <c r="E14" s="19">
        <f t="shared" si="3"/>
        <v>-0.30890415200096338</v>
      </c>
      <c r="G14" s="22">
        <v>102.54935</v>
      </c>
      <c r="H14" s="22">
        <v>70.871430000000004</v>
      </c>
      <c r="I14" s="1">
        <v>1000</v>
      </c>
      <c r="J14" s="1">
        <v>1000</v>
      </c>
    </row>
    <row r="15" spans="1:10" x14ac:dyDescent="0.3">
      <c r="A15" s="13" t="s">
        <v>13</v>
      </c>
      <c r="B15" s="5">
        <f t="shared" si="4"/>
        <v>11565476.25</v>
      </c>
      <c r="C15" s="5">
        <f t="shared" si="5"/>
        <v>11269854.84</v>
      </c>
      <c r="D15" s="5">
        <f t="shared" si="6"/>
        <v>-295621.41000000015</v>
      </c>
      <c r="E15" s="19">
        <f t="shared" si="3"/>
        <v>-2.5560677624494724E-2</v>
      </c>
      <c r="G15" s="22">
        <v>11565.47625</v>
      </c>
      <c r="H15" s="22">
        <v>11269.85484</v>
      </c>
      <c r="I15" s="1">
        <v>1000</v>
      </c>
      <c r="J15" s="1">
        <v>1000</v>
      </c>
    </row>
    <row r="16" spans="1:10" x14ac:dyDescent="0.3">
      <c r="A16" s="13" t="s">
        <v>29</v>
      </c>
      <c r="B16" s="5">
        <f t="shared" si="4"/>
        <v>793305.52</v>
      </c>
      <c r="C16" s="5">
        <f t="shared" si="5"/>
        <v>823729.61</v>
      </c>
      <c r="D16" s="5">
        <f t="shared" si="6"/>
        <v>30424.089999999967</v>
      </c>
      <c r="E16" s="19">
        <f t="shared" si="3"/>
        <v>3.8351037819577966E-2</v>
      </c>
      <c r="G16" s="22">
        <v>793.30552</v>
      </c>
      <c r="H16" s="22">
        <v>823.72960999999998</v>
      </c>
      <c r="I16" s="1">
        <v>1000</v>
      </c>
      <c r="J16" s="1">
        <v>1000</v>
      </c>
    </row>
    <row r="17" spans="1:10" x14ac:dyDescent="0.3">
      <c r="A17" s="13" t="s">
        <v>20</v>
      </c>
      <c r="B17" s="5">
        <f t="shared" si="4"/>
        <v>2369299.1999999997</v>
      </c>
      <c r="C17" s="5">
        <f t="shared" si="5"/>
        <v>1787208.72</v>
      </c>
      <c r="D17" s="5">
        <f t="shared" si="6"/>
        <v>-582090.47999999975</v>
      </c>
      <c r="E17" s="19">
        <f t="shared" si="3"/>
        <v>-0.24568044424275323</v>
      </c>
      <c r="G17" s="22">
        <v>2369.2991999999999</v>
      </c>
      <c r="H17" s="22">
        <v>1787.2087200000001</v>
      </c>
      <c r="I17" s="1">
        <v>1000</v>
      </c>
      <c r="J17" s="1">
        <v>1000</v>
      </c>
    </row>
    <row r="18" spans="1:10" x14ac:dyDescent="0.3">
      <c r="A18" s="13" t="s">
        <v>16</v>
      </c>
      <c r="B18" s="5">
        <f t="shared" si="4"/>
        <v>4643974.26</v>
      </c>
      <c r="C18" s="5">
        <f t="shared" si="5"/>
        <v>5229097.6899999995</v>
      </c>
      <c r="D18" s="5">
        <f t="shared" si="6"/>
        <v>585123.4299999997</v>
      </c>
      <c r="E18" s="19">
        <f t="shared" si="3"/>
        <v>0.1259962689801816</v>
      </c>
      <c r="G18" s="22">
        <v>4643.97426</v>
      </c>
      <c r="H18" s="22">
        <v>5229.0976899999996</v>
      </c>
      <c r="I18" s="1">
        <v>1000</v>
      </c>
      <c r="J18" s="1">
        <v>1000</v>
      </c>
    </row>
    <row r="19" spans="1:10" x14ac:dyDescent="0.3">
      <c r="A19" s="13" t="s">
        <v>30</v>
      </c>
      <c r="B19" s="5">
        <f t="shared" si="4"/>
        <v>22619.02</v>
      </c>
      <c r="C19" s="5">
        <f t="shared" si="5"/>
        <v>10.98</v>
      </c>
      <c r="D19" s="5">
        <f t="shared" si="6"/>
        <v>-22608.04</v>
      </c>
      <c r="E19" s="19">
        <f t="shared" si="3"/>
        <v>-0.99951456782831438</v>
      </c>
      <c r="G19" s="22">
        <v>22.619019999999999</v>
      </c>
      <c r="H19" s="22">
        <v>1.098E-2</v>
      </c>
      <c r="I19" s="1">
        <v>1000</v>
      </c>
      <c r="J19" s="1">
        <v>1000</v>
      </c>
    </row>
    <row r="20" spans="1:10" x14ac:dyDescent="0.3">
      <c r="A20" s="13" t="s">
        <v>31</v>
      </c>
      <c r="B20" s="5">
        <f t="shared" si="4"/>
        <v>5897.7199999999993</v>
      </c>
      <c r="C20" s="5">
        <f t="shared" si="5"/>
        <v>24602.560000000001</v>
      </c>
      <c r="D20" s="5">
        <f t="shared" si="6"/>
        <v>18704.840000000004</v>
      </c>
      <c r="E20" s="19">
        <f t="shared" si="3"/>
        <v>3.1715374754990076</v>
      </c>
      <c r="G20" s="22">
        <v>5.8977199999999996</v>
      </c>
      <c r="H20" s="22">
        <v>24.60256</v>
      </c>
      <c r="I20" s="1">
        <v>1000</v>
      </c>
      <c r="J20" s="1">
        <v>1000</v>
      </c>
    </row>
    <row r="21" spans="1:10" x14ac:dyDescent="0.3">
      <c r="A21" s="13" t="s">
        <v>32</v>
      </c>
      <c r="B21" s="5">
        <f t="shared" si="4"/>
        <v>834781.10000000009</v>
      </c>
      <c r="C21" s="5">
        <f t="shared" si="5"/>
        <v>846906.65</v>
      </c>
      <c r="D21" s="5">
        <f t="shared" si="6"/>
        <v>12125.54999999993</v>
      </c>
      <c r="E21" s="19">
        <f t="shared" si="3"/>
        <v>1.452542468917891E-2</v>
      </c>
      <c r="G21" s="22">
        <v>834.78110000000004</v>
      </c>
      <c r="H21" s="22">
        <v>846.90665000000001</v>
      </c>
      <c r="I21" s="1">
        <v>1000</v>
      </c>
      <c r="J21" s="1">
        <v>1000</v>
      </c>
    </row>
    <row r="22" spans="1:10" x14ac:dyDescent="0.3">
      <c r="A22" s="13" t="s">
        <v>33</v>
      </c>
      <c r="B22" s="5">
        <f t="shared" si="4"/>
        <v>1400218.0599999998</v>
      </c>
      <c r="C22" s="5">
        <f t="shared" si="5"/>
        <v>1139318.08</v>
      </c>
      <c r="D22" s="5">
        <f t="shared" si="6"/>
        <v>-260899.97999999975</v>
      </c>
      <c r="E22" s="19">
        <f t="shared" si="3"/>
        <v>-0.18632810663790453</v>
      </c>
      <c r="G22" s="22">
        <v>1400.2180599999999</v>
      </c>
      <c r="H22" s="22">
        <v>1139.31808</v>
      </c>
      <c r="I22" s="1">
        <v>1000</v>
      </c>
      <c r="J22" s="1">
        <v>1000</v>
      </c>
    </row>
    <row r="23" spans="1:10" x14ac:dyDescent="0.3">
      <c r="A23" s="13" t="s">
        <v>34</v>
      </c>
      <c r="B23" s="5">
        <f t="shared" si="4"/>
        <v>1688026.27</v>
      </c>
      <c r="C23" s="5">
        <f t="shared" si="5"/>
        <v>3605179.18</v>
      </c>
      <c r="D23" s="5">
        <f t="shared" si="6"/>
        <v>1917152.9100000001</v>
      </c>
      <c r="E23" s="19">
        <f t="shared" si="3"/>
        <v>1.1357364183674701</v>
      </c>
      <c r="G23" s="22">
        <v>1688.0262700000001</v>
      </c>
      <c r="H23" s="22">
        <v>3605.1791800000001</v>
      </c>
      <c r="I23" s="1">
        <v>1000</v>
      </c>
      <c r="J23" s="1">
        <v>1000</v>
      </c>
    </row>
    <row r="24" spans="1:10" x14ac:dyDescent="0.3">
      <c r="A24" s="13" t="s">
        <v>14</v>
      </c>
      <c r="B24" s="5">
        <f t="shared" si="4"/>
        <v>14017724.120000001</v>
      </c>
      <c r="C24" s="5">
        <f t="shared" si="5"/>
        <v>11293317.049999999</v>
      </c>
      <c r="D24" s="5">
        <f t="shared" si="6"/>
        <v>-2724407.0700000022</v>
      </c>
      <c r="E24" s="19">
        <f t="shared" si="3"/>
        <v>-0.19435445059964571</v>
      </c>
      <c r="G24" s="22">
        <v>14017.724120000001</v>
      </c>
      <c r="H24" s="22">
        <v>11293.31705</v>
      </c>
      <c r="I24" s="1">
        <v>1000</v>
      </c>
      <c r="J24" s="1">
        <v>1000</v>
      </c>
    </row>
    <row r="25" spans="1:10" x14ac:dyDescent="0.25">
      <c r="A25" s="23" t="s">
        <v>39</v>
      </c>
      <c r="B25" s="5">
        <f t="shared" si="4"/>
        <v>0</v>
      </c>
      <c r="C25" s="5">
        <f>H25*J25</f>
        <v>0</v>
      </c>
      <c r="D25" s="5">
        <f t="shared" si="6"/>
        <v>0</v>
      </c>
      <c r="E25" s="19">
        <v>1</v>
      </c>
      <c r="G25" s="11"/>
      <c r="H25" s="11"/>
      <c r="I25" s="1">
        <v>1000</v>
      </c>
      <c r="J25" s="1">
        <v>1000</v>
      </c>
    </row>
    <row r="26" spans="1:10" x14ac:dyDescent="0.25">
      <c r="A26" s="3" t="s">
        <v>3</v>
      </c>
      <c r="B26" s="6">
        <f>SUM(B3:B25)</f>
        <v>54769622.320000008</v>
      </c>
      <c r="C26" s="6">
        <f>SUM(C3:C25)</f>
        <v>64633213.479999989</v>
      </c>
      <c r="D26" s="5">
        <f t="shared" si="2"/>
        <v>9863591.1599999815</v>
      </c>
      <c r="E26" s="19">
        <f t="shared" si="3"/>
        <v>0.18009237132165018</v>
      </c>
      <c r="G26" s="11"/>
      <c r="H26" s="11"/>
    </row>
  </sheetData>
  <mergeCells count="2">
    <mergeCell ref="A1:E1"/>
    <mergeCell ref="G1:J1"/>
  </mergeCells>
  <conditionalFormatting sqref="D3:E26">
    <cfRule type="cellIs" dxfId="17" priority="1" operator="lessThan">
      <formula>0</formula>
    </cfRule>
    <cfRule type="cellIs" dxfId="16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K21"/>
  <sheetViews>
    <sheetView zoomScaleNormal="100" workbookViewId="0">
      <selection activeCell="H25" sqref="H25"/>
    </sheetView>
  </sheetViews>
  <sheetFormatPr defaultRowHeight="15.6" x14ac:dyDescent="0.3"/>
  <cols>
    <col min="1" max="1" width="4.33203125" style="1" bestFit="1" customWidth="1"/>
    <col min="2" max="2" width="39.6640625" style="1" bestFit="1" customWidth="1"/>
    <col min="3" max="4" width="13.33203125" style="1" bestFit="1" customWidth="1"/>
    <col min="5" max="5" width="12.88671875" style="1" bestFit="1" customWidth="1"/>
    <col min="6" max="6" width="10.5546875" style="1" bestFit="1" customWidth="1"/>
    <col min="7" max="7" width="8.88671875" style="1"/>
    <col min="8" max="8" width="35.77734375" style="1" bestFit="1" customWidth="1"/>
    <col min="9" max="10" width="10.109375" style="1" bestFit="1" customWidth="1"/>
    <col min="11" max="16384" width="8.88671875" style="1"/>
  </cols>
  <sheetData>
    <row r="1" spans="1:11" s="2" customFormat="1" x14ac:dyDescent="0.3">
      <c r="A1" s="26" t="s">
        <v>42</v>
      </c>
      <c r="B1" s="26"/>
      <c r="C1" s="26"/>
      <c r="D1" s="26"/>
      <c r="E1" s="26"/>
      <c r="F1" s="26"/>
    </row>
    <row r="2" spans="1:11" s="2" customFormat="1" x14ac:dyDescent="0.3">
      <c r="A2" s="3" t="s">
        <v>9</v>
      </c>
      <c r="B2" s="3" t="s">
        <v>0</v>
      </c>
      <c r="C2" s="3">
        <f>I2</f>
        <v>2024</v>
      </c>
      <c r="D2" s="3">
        <f>J2</f>
        <v>2025</v>
      </c>
      <c r="E2" s="3" t="s">
        <v>2</v>
      </c>
      <c r="F2" s="3" t="s">
        <v>1</v>
      </c>
      <c r="H2" s="3" t="s">
        <v>0</v>
      </c>
      <c r="I2" s="2">
        <v>2024</v>
      </c>
      <c r="J2" s="2">
        <v>2025</v>
      </c>
      <c r="K2" s="2" t="s">
        <v>10</v>
      </c>
    </row>
    <row r="3" spans="1:11" x14ac:dyDescent="0.3">
      <c r="A3" s="3">
        <v>1</v>
      </c>
      <c r="B3" s="4" t="str">
        <f>H3</f>
        <v xml:space="preserve"> Yaş Meyve ve Sebze  </v>
      </c>
      <c r="C3" s="5">
        <f>I3*K3</f>
        <v>7309610.6299999999</v>
      </c>
      <c r="D3" s="5">
        <f>J3*K3</f>
        <v>4604400.88</v>
      </c>
      <c r="E3" s="5">
        <f>D3-C3</f>
        <v>-2705209.75</v>
      </c>
      <c r="F3" s="19">
        <f>E3/C3</f>
        <v>-0.37008944620077527</v>
      </c>
      <c r="H3" s="13" t="s">
        <v>14</v>
      </c>
      <c r="I3" s="22">
        <v>7309.6106300000001</v>
      </c>
      <c r="J3" s="22">
        <v>4604.4008800000001</v>
      </c>
      <c r="K3" s="10">
        <v>1000</v>
      </c>
    </row>
    <row r="4" spans="1:11" x14ac:dyDescent="0.3">
      <c r="A4" s="3">
        <v>2</v>
      </c>
      <c r="B4" s="4" t="str">
        <f t="shared" ref="B4:B7" si="0">H4</f>
        <v xml:space="preserve"> Madencilik Ürünleri</v>
      </c>
      <c r="C4" s="5">
        <f t="shared" ref="C4:C7" si="1">I4*K4</f>
        <v>5162663.72</v>
      </c>
      <c r="D4" s="5">
        <f t="shared" ref="D4:D7" si="2">J4*K4</f>
        <v>4236634.4099999992</v>
      </c>
      <c r="E4" s="5">
        <f t="shared" ref="E4:E7" si="3">D4-C4</f>
        <v>-926029.31000000052</v>
      </c>
      <c r="F4" s="19">
        <f t="shared" ref="F4:F7" si="4">E4/C4</f>
        <v>-0.17937044909831945</v>
      </c>
      <c r="H4" s="13" t="s">
        <v>13</v>
      </c>
      <c r="I4" s="22">
        <v>5162.6637199999996</v>
      </c>
      <c r="J4" s="22">
        <v>4236.6344099999997</v>
      </c>
      <c r="K4" s="10">
        <v>1000</v>
      </c>
    </row>
    <row r="5" spans="1:11" x14ac:dyDescent="0.3">
      <c r="A5" s="3">
        <v>3</v>
      </c>
      <c r="B5" s="4" t="str">
        <f t="shared" si="0"/>
        <v xml:space="preserve"> Mobilya, Kağıt ve Orman Ürünleri</v>
      </c>
      <c r="C5" s="5">
        <f t="shared" si="1"/>
        <v>2419388.75</v>
      </c>
      <c r="D5" s="5">
        <f t="shared" si="2"/>
        <v>3178546.62</v>
      </c>
      <c r="E5" s="5">
        <f t="shared" si="3"/>
        <v>759157.87000000011</v>
      </c>
      <c r="F5" s="19">
        <f t="shared" si="4"/>
        <v>0.31378085477168566</v>
      </c>
      <c r="H5" s="13" t="s">
        <v>16</v>
      </c>
      <c r="I5" s="22">
        <v>2419.3887500000001</v>
      </c>
      <c r="J5" s="22">
        <v>3178.5466200000001</v>
      </c>
      <c r="K5" s="10">
        <v>1000</v>
      </c>
    </row>
    <row r="6" spans="1:11" x14ac:dyDescent="0.3">
      <c r="A6" s="3">
        <v>4</v>
      </c>
      <c r="B6" s="4" t="str">
        <f t="shared" si="0"/>
        <v xml:space="preserve"> Hazırgiyim ve Konfeksiyon </v>
      </c>
      <c r="C6" s="5">
        <f t="shared" si="1"/>
        <v>1508936.3</v>
      </c>
      <c r="D6" s="5">
        <f t="shared" si="2"/>
        <v>2452869.46</v>
      </c>
      <c r="E6" s="5">
        <f t="shared" si="3"/>
        <v>943933.15999999992</v>
      </c>
      <c r="F6" s="19">
        <f t="shared" si="4"/>
        <v>0.6255619670624929</v>
      </c>
      <c r="H6" s="13" t="s">
        <v>26</v>
      </c>
      <c r="I6" s="22">
        <v>1508.9363000000001</v>
      </c>
      <c r="J6" s="22">
        <v>2452.8694599999999</v>
      </c>
      <c r="K6" s="10">
        <v>1000</v>
      </c>
    </row>
    <row r="7" spans="1:11" x14ac:dyDescent="0.3">
      <c r="A7" s="3">
        <v>5</v>
      </c>
      <c r="B7" s="4" t="str">
        <f t="shared" si="0"/>
        <v xml:space="preserve"> Kimyevi Maddeler ve Mamulleri  </v>
      </c>
      <c r="C7" s="5">
        <f t="shared" si="1"/>
        <v>2658574.33</v>
      </c>
      <c r="D7" s="5">
        <f t="shared" si="2"/>
        <v>1916680.36</v>
      </c>
      <c r="E7" s="5">
        <f t="shared" si="3"/>
        <v>-741893.97</v>
      </c>
      <c r="F7" s="19">
        <f t="shared" si="4"/>
        <v>-0.27905707266796637</v>
      </c>
      <c r="H7" s="13" t="s">
        <v>17</v>
      </c>
      <c r="I7" s="22">
        <v>2658.5743299999999</v>
      </c>
      <c r="J7" s="22">
        <v>1916.6803600000001</v>
      </c>
      <c r="K7" s="10">
        <v>1000</v>
      </c>
    </row>
    <row r="8" spans="1:11" x14ac:dyDescent="0.3">
      <c r="A8" s="26" t="s">
        <v>8</v>
      </c>
      <c r="B8" s="26"/>
      <c r="C8" s="6">
        <f>SUM(C3:C7)</f>
        <v>19059173.73</v>
      </c>
      <c r="D8" s="6">
        <f>SUM(D3:D7)</f>
        <v>16389131.73</v>
      </c>
      <c r="E8" s="5">
        <f>SUM(E3:E7)</f>
        <v>-2670042.0000000005</v>
      </c>
      <c r="F8" s="19">
        <f>E8/C8</f>
        <v>-0.140092222140629</v>
      </c>
    </row>
    <row r="14" spans="1:11" x14ac:dyDescent="0.3">
      <c r="A14" s="26" t="s">
        <v>43</v>
      </c>
      <c r="B14" s="26"/>
      <c r="C14" s="26"/>
      <c r="D14" s="26"/>
      <c r="E14" s="26"/>
      <c r="F14" s="26"/>
    </row>
    <row r="15" spans="1:11" x14ac:dyDescent="0.3">
      <c r="A15" s="3" t="s">
        <v>9</v>
      </c>
      <c r="B15" s="3" t="s">
        <v>0</v>
      </c>
      <c r="C15" s="3">
        <v>2024</v>
      </c>
      <c r="D15" s="3">
        <v>2025</v>
      </c>
      <c r="E15" s="3" t="s">
        <v>2</v>
      </c>
      <c r="F15" s="3" t="s">
        <v>1</v>
      </c>
      <c r="H15" s="3" t="s">
        <v>0</v>
      </c>
      <c r="I15" s="25">
        <v>2024</v>
      </c>
      <c r="J15" s="25">
        <v>2025</v>
      </c>
      <c r="K15" s="2" t="s">
        <v>10</v>
      </c>
    </row>
    <row r="16" spans="1:11" x14ac:dyDescent="0.25">
      <c r="A16" s="3">
        <v>1</v>
      </c>
      <c r="B16" s="4" t="str">
        <f>H16</f>
        <v xml:space="preserve"> Yaş Meyve ve Sebze  </v>
      </c>
      <c r="C16" s="5">
        <f>I16*K16</f>
        <v>14017724.120000001</v>
      </c>
      <c r="D16" s="5">
        <f>J16*K16</f>
        <v>11293317.049999999</v>
      </c>
      <c r="E16" s="5">
        <f>D16-C16</f>
        <v>-2724407.0700000022</v>
      </c>
      <c r="F16" s="19">
        <f>E16/C16</f>
        <v>-0.19435445059964571</v>
      </c>
      <c r="H16" s="23" t="s">
        <v>14</v>
      </c>
      <c r="I16" s="22">
        <v>14017.724120000001</v>
      </c>
      <c r="J16" s="22">
        <v>11293.31705</v>
      </c>
      <c r="K16" s="10">
        <v>1000</v>
      </c>
    </row>
    <row r="17" spans="1:11" x14ac:dyDescent="0.25">
      <c r="A17" s="3">
        <v>2</v>
      </c>
      <c r="B17" s="4" t="str">
        <f t="shared" ref="B17:B20" si="5">H17</f>
        <v xml:space="preserve"> Madencilik Ürünleri</v>
      </c>
      <c r="C17" s="5">
        <f t="shared" ref="C17:C20" si="6">I17*K17</f>
        <v>11565476.25</v>
      </c>
      <c r="D17" s="5">
        <f t="shared" ref="D17:D20" si="7">J17*K17</f>
        <v>11269854.84</v>
      </c>
      <c r="E17" s="5">
        <f t="shared" ref="E17:E20" si="8">D17-C17</f>
        <v>-295621.41000000015</v>
      </c>
      <c r="F17" s="19">
        <f t="shared" ref="F17:F20" si="9">E17/C17</f>
        <v>-2.5560677624494724E-2</v>
      </c>
      <c r="H17" s="23" t="s">
        <v>13</v>
      </c>
      <c r="I17" s="22">
        <v>11565.47625</v>
      </c>
      <c r="J17" s="22">
        <v>11269.85484</v>
      </c>
      <c r="K17" s="10">
        <v>1000</v>
      </c>
    </row>
    <row r="18" spans="1:11" x14ac:dyDescent="0.25">
      <c r="A18" s="3">
        <v>3</v>
      </c>
      <c r="B18" s="4" t="str">
        <f t="shared" si="5"/>
        <v xml:space="preserve"> Kimyevi Maddeler ve Mamulleri  </v>
      </c>
      <c r="C18" s="5">
        <f t="shared" si="6"/>
        <v>4186653.1599999997</v>
      </c>
      <c r="D18" s="5">
        <f t="shared" si="7"/>
        <v>8835290.8000000007</v>
      </c>
      <c r="E18" s="5">
        <f t="shared" si="8"/>
        <v>4648637.6400000006</v>
      </c>
      <c r="F18" s="19">
        <f t="shared" si="9"/>
        <v>1.1103469674569366</v>
      </c>
      <c r="H18" s="23" t="s">
        <v>17</v>
      </c>
      <c r="I18" s="22">
        <v>4186.6531599999998</v>
      </c>
      <c r="J18" s="22">
        <v>8835.2908000000007</v>
      </c>
      <c r="K18" s="10">
        <v>1000</v>
      </c>
    </row>
    <row r="19" spans="1:11" x14ac:dyDescent="0.25">
      <c r="A19" s="3">
        <v>4</v>
      </c>
      <c r="B19" s="4" t="str">
        <f t="shared" si="5"/>
        <v xml:space="preserve"> Hububat, Bakliyat, Yağlı Tohumlar ve Mamulleri </v>
      </c>
      <c r="C19" s="5">
        <f t="shared" si="6"/>
        <v>1332416.92</v>
      </c>
      <c r="D19" s="5">
        <f t="shared" si="7"/>
        <v>5605571.6300000008</v>
      </c>
      <c r="E19" s="5">
        <f t="shared" si="8"/>
        <v>4273154.7100000009</v>
      </c>
      <c r="F19" s="19">
        <f t="shared" si="9"/>
        <v>3.207070283976881</v>
      </c>
      <c r="H19" s="23" t="s">
        <v>27</v>
      </c>
      <c r="I19" s="22">
        <v>1332.4169199999999</v>
      </c>
      <c r="J19" s="22">
        <v>5605.5716300000004</v>
      </c>
      <c r="K19" s="10">
        <v>1000</v>
      </c>
    </row>
    <row r="20" spans="1:11" x14ac:dyDescent="0.25">
      <c r="A20" s="3">
        <v>5</v>
      </c>
      <c r="B20" s="4" t="str">
        <f t="shared" si="5"/>
        <v xml:space="preserve"> Mobilya, Kağıt ve Orman Ürünleri</v>
      </c>
      <c r="C20" s="5">
        <f t="shared" si="6"/>
        <v>4643974.26</v>
      </c>
      <c r="D20" s="5">
        <f t="shared" si="7"/>
        <v>5229097.6899999995</v>
      </c>
      <c r="E20" s="5">
        <f t="shared" si="8"/>
        <v>585123.4299999997</v>
      </c>
      <c r="F20" s="19">
        <f t="shared" si="9"/>
        <v>0.1259962689801816</v>
      </c>
      <c r="H20" s="23" t="s">
        <v>16</v>
      </c>
      <c r="I20" s="22">
        <v>4643.97426</v>
      </c>
      <c r="J20" s="22">
        <v>5229.0976899999996</v>
      </c>
      <c r="K20" s="10">
        <v>1000</v>
      </c>
    </row>
    <row r="21" spans="1:11" x14ac:dyDescent="0.3">
      <c r="A21" s="26" t="s">
        <v>8</v>
      </c>
      <c r="B21" s="26"/>
      <c r="C21" s="6">
        <f>SUM(C16:C20)</f>
        <v>35746244.710000001</v>
      </c>
      <c r="D21" s="6">
        <f>SUM(D16:D20)</f>
        <v>42233132.009999998</v>
      </c>
      <c r="E21" s="5">
        <f>SUM(E16:E20)</f>
        <v>6486887.2999999989</v>
      </c>
      <c r="F21" s="19">
        <f>E21/C21</f>
        <v>0.18147045522198013</v>
      </c>
    </row>
  </sheetData>
  <mergeCells count="4">
    <mergeCell ref="A1:F1"/>
    <mergeCell ref="A8:B8"/>
    <mergeCell ref="A14:F14"/>
    <mergeCell ref="A21:B21"/>
  </mergeCells>
  <conditionalFormatting sqref="E3:F8">
    <cfRule type="cellIs" dxfId="15" priority="5" operator="lessThan">
      <formula>0</formula>
    </cfRule>
    <cfRule type="cellIs" dxfId="14" priority="6" operator="greaterThan">
      <formula>0</formula>
    </cfRule>
  </conditionalFormatting>
  <conditionalFormatting sqref="E16:F21">
    <cfRule type="cellIs" dxfId="13" priority="1" operator="lessThan">
      <formula>0</formula>
    </cfRule>
    <cfRule type="cellIs" dxfId="12" priority="2" operator="greaterThan">
      <formula>0</formula>
    </cfRule>
  </conditionalFormatting>
  <conditionalFormatting sqref="K3:K7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K16:K20">
    <cfRule type="cellIs" dxfId="9" priority="9" operator="greaterThan">
      <formula>0</formula>
    </cfRule>
    <cfRule type="cellIs" dxfId="8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K21"/>
  <sheetViews>
    <sheetView tabSelected="1" topLeftCell="A10" zoomScaleNormal="100" workbookViewId="0">
      <selection activeCell="I13" sqref="I13"/>
    </sheetView>
  </sheetViews>
  <sheetFormatPr defaultRowHeight="15.6" x14ac:dyDescent="0.3"/>
  <cols>
    <col min="1" max="1" width="4.33203125" style="1" bestFit="1" customWidth="1"/>
    <col min="2" max="2" width="39.6640625" style="1" bestFit="1" customWidth="1"/>
    <col min="3" max="4" width="13.33203125" style="1" bestFit="1" customWidth="1"/>
    <col min="5" max="5" width="12.109375" style="1" bestFit="1" customWidth="1"/>
    <col min="6" max="6" width="10.5546875" style="1" bestFit="1" customWidth="1"/>
    <col min="7" max="7" width="8.88671875" style="1"/>
    <col min="8" max="8" width="35.77734375" style="1" bestFit="1" customWidth="1"/>
    <col min="9" max="9" width="9.109375" style="1" bestFit="1" customWidth="1"/>
    <col min="10" max="16384" width="8.88671875" style="1"/>
  </cols>
  <sheetData>
    <row r="1" spans="1:11" s="2" customFormat="1" x14ac:dyDescent="0.3">
      <c r="A1" s="26" t="s">
        <v>44</v>
      </c>
      <c r="B1" s="26"/>
      <c r="C1" s="26"/>
      <c r="D1" s="26"/>
      <c r="E1" s="26"/>
      <c r="F1" s="26"/>
    </row>
    <row r="2" spans="1:11" s="2" customFormat="1" x14ac:dyDescent="0.3">
      <c r="A2" s="3" t="s">
        <v>9</v>
      </c>
      <c r="B2" s="3" t="s">
        <v>0</v>
      </c>
      <c r="C2" s="3">
        <f>I2</f>
        <v>2024</v>
      </c>
      <c r="D2" s="3">
        <f>J2</f>
        <v>2025</v>
      </c>
      <c r="E2" s="3" t="s">
        <v>2</v>
      </c>
      <c r="F2" s="3" t="s">
        <v>1</v>
      </c>
      <c r="H2" s="3" t="s">
        <v>12</v>
      </c>
      <c r="I2" s="2">
        <v>2024</v>
      </c>
      <c r="J2" s="2">
        <v>2025</v>
      </c>
      <c r="K2" s="2" t="s">
        <v>10</v>
      </c>
    </row>
    <row r="3" spans="1:11" x14ac:dyDescent="0.25">
      <c r="A3" s="3">
        <v>1</v>
      </c>
      <c r="B3" s="12" t="str">
        <f>+H3</f>
        <v>ABD</v>
      </c>
      <c r="C3" s="5">
        <f>I3*K3</f>
        <v>3565303.4699999997</v>
      </c>
      <c r="D3" s="5">
        <f>J3*K3</f>
        <v>3674143.27</v>
      </c>
      <c r="E3" s="5">
        <f>D3-C3</f>
        <v>108839.80000000028</v>
      </c>
      <c r="F3" s="19">
        <f>E3/C3</f>
        <v>3.0527499528672741E-2</v>
      </c>
      <c r="H3" s="23" t="s">
        <v>18</v>
      </c>
      <c r="I3" s="22">
        <v>3565.3034699999998</v>
      </c>
      <c r="J3" s="22">
        <v>3674.14327</v>
      </c>
      <c r="K3" s="10">
        <v>1000</v>
      </c>
    </row>
    <row r="4" spans="1:11" x14ac:dyDescent="0.25">
      <c r="A4" s="3">
        <v>2</v>
      </c>
      <c r="B4" s="12" t="str">
        <f t="shared" ref="B4:B7" si="0">+H4</f>
        <v>HİNDİSTAN</v>
      </c>
      <c r="C4" s="5">
        <f t="shared" ref="C4:C7" si="1">I4*K4</f>
        <v>5942761.6900000004</v>
      </c>
      <c r="D4" s="5">
        <f t="shared" ref="D4:D7" si="2">J4*K4</f>
        <v>2764573.59</v>
      </c>
      <c r="E4" s="5">
        <f t="shared" ref="E4:E7" si="3">D4-C4</f>
        <v>-3178188.1000000006</v>
      </c>
      <c r="F4" s="19">
        <f t="shared" ref="F4:F7" si="4">E4/C4</f>
        <v>-0.5347998566639478</v>
      </c>
      <c r="H4" s="23" t="s">
        <v>19</v>
      </c>
      <c r="I4" s="22">
        <v>5942.7616900000003</v>
      </c>
      <c r="J4" s="22">
        <v>2764.57359</v>
      </c>
      <c r="K4" s="10">
        <v>1000</v>
      </c>
    </row>
    <row r="5" spans="1:11" x14ac:dyDescent="0.25">
      <c r="A5" s="3">
        <v>3</v>
      </c>
      <c r="B5" s="12" t="str">
        <f t="shared" si="0"/>
        <v>BİRLEŞİK KRALLIK</v>
      </c>
      <c r="C5" s="5">
        <f t="shared" si="1"/>
        <v>1215127.8299999998</v>
      </c>
      <c r="D5" s="5">
        <f t="shared" si="2"/>
        <v>2473816.4499999997</v>
      </c>
      <c r="E5" s="5">
        <f t="shared" si="3"/>
        <v>1258688.6199999999</v>
      </c>
      <c r="F5" s="19">
        <f t="shared" si="4"/>
        <v>1.0358487304171118</v>
      </c>
      <c r="H5" s="23" t="s">
        <v>46</v>
      </c>
      <c r="I5" s="22">
        <v>1215.1278299999999</v>
      </c>
      <c r="J5" s="22">
        <v>2473.8164499999998</v>
      </c>
      <c r="K5" s="10">
        <v>1000</v>
      </c>
    </row>
    <row r="6" spans="1:11" x14ac:dyDescent="0.25">
      <c r="A6" s="3">
        <v>4</v>
      </c>
      <c r="B6" s="12" t="str">
        <f t="shared" si="0"/>
        <v>SUUDİ ARABİSTAN</v>
      </c>
      <c r="C6" s="5">
        <f t="shared" si="1"/>
        <v>615381.26</v>
      </c>
      <c r="D6" s="5">
        <f t="shared" si="2"/>
        <v>1656076.48</v>
      </c>
      <c r="E6" s="5">
        <f t="shared" si="3"/>
        <v>1040695.22</v>
      </c>
      <c r="F6" s="19">
        <f t="shared" si="4"/>
        <v>1.6911389534351435</v>
      </c>
      <c r="H6" s="23" t="s">
        <v>47</v>
      </c>
      <c r="I6" s="22">
        <v>615.38126</v>
      </c>
      <c r="J6" s="22">
        <v>1656.0764799999999</v>
      </c>
      <c r="K6" s="10">
        <v>1000</v>
      </c>
    </row>
    <row r="7" spans="1:11" x14ac:dyDescent="0.25">
      <c r="A7" s="3">
        <v>5</v>
      </c>
      <c r="B7" s="12" t="str">
        <f t="shared" si="0"/>
        <v>HOLLANDA</v>
      </c>
      <c r="C7" s="5">
        <f t="shared" si="1"/>
        <v>160435.87</v>
      </c>
      <c r="D7" s="5">
        <f t="shared" si="2"/>
        <v>1587319.2899999998</v>
      </c>
      <c r="E7" s="5">
        <f t="shared" si="3"/>
        <v>1426883.42</v>
      </c>
      <c r="F7" s="19">
        <f t="shared" si="4"/>
        <v>8.8937930152402949</v>
      </c>
      <c r="H7" s="23" t="s">
        <v>48</v>
      </c>
      <c r="I7" s="22">
        <v>160.43586999999999</v>
      </c>
      <c r="J7" s="22">
        <v>1587.3192899999999</v>
      </c>
      <c r="K7" s="10">
        <v>1000</v>
      </c>
    </row>
    <row r="8" spans="1:11" x14ac:dyDescent="0.3">
      <c r="A8" s="26" t="s">
        <v>8</v>
      </c>
      <c r="B8" s="26"/>
      <c r="C8" s="6">
        <f>SUM(C3:C7)</f>
        <v>11499010.119999999</v>
      </c>
      <c r="D8" s="6">
        <f>SUM(D3:D7)</f>
        <v>12155929.079999998</v>
      </c>
      <c r="E8" s="5">
        <f t="shared" ref="E8" si="5">SUM(E3:E7)</f>
        <v>656918.9599999995</v>
      </c>
      <c r="F8" s="19">
        <f>E8/C8</f>
        <v>5.7128305231894133E-2</v>
      </c>
    </row>
    <row r="14" spans="1:11" x14ac:dyDescent="0.3">
      <c r="A14" s="26" t="s">
        <v>45</v>
      </c>
      <c r="B14" s="26"/>
      <c r="C14" s="26"/>
      <c r="D14" s="26"/>
      <c r="E14" s="26"/>
      <c r="F14" s="26"/>
    </row>
    <row r="15" spans="1:11" x14ac:dyDescent="0.3">
      <c r="A15" s="3" t="s">
        <v>9</v>
      </c>
      <c r="B15" s="3" t="s">
        <v>0</v>
      </c>
      <c r="C15" s="3">
        <v>2023</v>
      </c>
      <c r="D15" s="3">
        <v>2024</v>
      </c>
      <c r="E15" s="3" t="s">
        <v>2</v>
      </c>
      <c r="F15" s="3" t="s">
        <v>1</v>
      </c>
      <c r="H15" s="3" t="s">
        <v>12</v>
      </c>
      <c r="I15" s="24">
        <v>2024</v>
      </c>
      <c r="J15" s="24">
        <v>2025</v>
      </c>
      <c r="K15" s="24" t="s">
        <v>10</v>
      </c>
    </row>
    <row r="16" spans="1:11" x14ac:dyDescent="0.25">
      <c r="A16" s="3">
        <v>1</v>
      </c>
      <c r="B16" s="4" t="str">
        <f>H16</f>
        <v>ABD</v>
      </c>
      <c r="C16" s="5">
        <f>I16*K16</f>
        <v>10671816.790000001</v>
      </c>
      <c r="D16" s="5">
        <f>J16*K16</f>
        <v>7739795.1300000008</v>
      </c>
      <c r="E16" s="5">
        <f>D16-C16</f>
        <v>-2932021.66</v>
      </c>
      <c r="F16" s="19">
        <f>E16/C16</f>
        <v>-0.27474437742854091</v>
      </c>
      <c r="H16" s="23" t="s">
        <v>18</v>
      </c>
      <c r="I16" s="22">
        <v>10671.816790000001</v>
      </c>
      <c r="J16" s="22">
        <v>7739.7951300000004</v>
      </c>
      <c r="K16" s="10">
        <v>1000</v>
      </c>
    </row>
    <row r="17" spans="1:11" x14ac:dyDescent="0.25">
      <c r="A17" s="3">
        <v>2</v>
      </c>
      <c r="B17" s="4" t="str">
        <f t="shared" ref="B17:B20" si="6">H17</f>
        <v>HİNDİSTAN</v>
      </c>
      <c r="C17" s="5">
        <f t="shared" ref="C17:C20" si="7">I17*K17</f>
        <v>10685866.99</v>
      </c>
      <c r="D17" s="5">
        <f t="shared" ref="D17:D20" si="8">J17*K17</f>
        <v>6360463.1699999999</v>
      </c>
      <c r="E17" s="5">
        <f t="shared" ref="E17:E20" si="9">D17-C17</f>
        <v>-4325403.82</v>
      </c>
      <c r="F17" s="19">
        <f t="shared" ref="F17:F20" si="10">E17/C17</f>
        <v>-0.40477799546333304</v>
      </c>
      <c r="H17" s="23" t="s">
        <v>19</v>
      </c>
      <c r="I17" s="22">
        <v>10685.86699</v>
      </c>
      <c r="J17" s="22">
        <v>6360.46317</v>
      </c>
      <c r="K17" s="10">
        <v>1000</v>
      </c>
    </row>
    <row r="18" spans="1:11" x14ac:dyDescent="0.25">
      <c r="A18" s="3">
        <v>3</v>
      </c>
      <c r="B18" s="4" t="str">
        <f t="shared" si="6"/>
        <v>FRANSA</v>
      </c>
      <c r="C18" s="5">
        <f t="shared" si="7"/>
        <v>2186193.87</v>
      </c>
      <c r="D18" s="5">
        <f t="shared" si="8"/>
        <v>6212861.5900000008</v>
      </c>
      <c r="E18" s="5">
        <f t="shared" si="9"/>
        <v>4026667.7200000007</v>
      </c>
      <c r="F18" s="19">
        <f t="shared" si="10"/>
        <v>1.8418621400672028</v>
      </c>
      <c r="H18" s="23" t="s">
        <v>38</v>
      </c>
      <c r="I18" s="22">
        <v>2186.1938700000001</v>
      </c>
      <c r="J18" s="22">
        <v>6212.8615900000004</v>
      </c>
      <c r="K18" s="10">
        <v>1000</v>
      </c>
    </row>
    <row r="19" spans="1:11" x14ac:dyDescent="0.25">
      <c r="A19" s="3">
        <v>4</v>
      </c>
      <c r="B19" s="4" t="str">
        <f t="shared" si="6"/>
        <v>BİRLEŞİK KRALLIK</v>
      </c>
      <c r="C19" s="5">
        <f t="shared" si="7"/>
        <v>3017359.61</v>
      </c>
      <c r="D19" s="5">
        <f t="shared" si="8"/>
        <v>5402257</v>
      </c>
      <c r="E19" s="5">
        <f t="shared" si="9"/>
        <v>2384897.39</v>
      </c>
      <c r="F19" s="19">
        <f t="shared" si="10"/>
        <v>0.79039216343192198</v>
      </c>
      <c r="H19" s="23" t="s">
        <v>46</v>
      </c>
      <c r="I19" s="22">
        <v>3017.35961</v>
      </c>
      <c r="J19" s="22">
        <v>5402.2569999999996</v>
      </c>
      <c r="K19" s="10">
        <v>1000</v>
      </c>
    </row>
    <row r="20" spans="1:11" x14ac:dyDescent="0.25">
      <c r="A20" s="3">
        <v>5</v>
      </c>
      <c r="B20" s="4" t="str">
        <f t="shared" si="6"/>
        <v>ALMANYA</v>
      </c>
      <c r="C20" s="5">
        <f t="shared" si="7"/>
        <v>2431862.8600000003</v>
      </c>
      <c r="D20" s="5">
        <f t="shared" si="8"/>
        <v>4775319.24</v>
      </c>
      <c r="E20" s="5">
        <f t="shared" si="9"/>
        <v>2343456.38</v>
      </c>
      <c r="F20" s="19">
        <f t="shared" si="10"/>
        <v>0.96364660135481472</v>
      </c>
      <c r="H20" s="23" t="s">
        <v>37</v>
      </c>
      <c r="I20" s="22">
        <v>2431.8628600000002</v>
      </c>
      <c r="J20" s="22">
        <v>4775.3192399999998</v>
      </c>
      <c r="K20" s="10">
        <v>1000</v>
      </c>
    </row>
    <row r="21" spans="1:11" x14ac:dyDescent="0.3">
      <c r="A21" s="26" t="s">
        <v>8</v>
      </c>
      <c r="B21" s="26"/>
      <c r="C21" s="6">
        <f>SUM(C16:C20)</f>
        <v>28993100.120000001</v>
      </c>
      <c r="D21" s="6">
        <f t="shared" ref="D21:E21" si="11">SUM(D16:D20)</f>
        <v>30490696.130000003</v>
      </c>
      <c r="E21" s="5">
        <f t="shared" si="11"/>
        <v>1497596.0100000002</v>
      </c>
      <c r="F21" s="19">
        <f>E21/C21</f>
        <v>5.1653531488580949E-2</v>
      </c>
    </row>
  </sheetData>
  <mergeCells count="4">
    <mergeCell ref="A1:F1"/>
    <mergeCell ref="A8:B8"/>
    <mergeCell ref="A14:F14"/>
    <mergeCell ref="A21:B21"/>
  </mergeCells>
  <conditionalFormatting sqref="E3:F8">
    <cfRule type="cellIs" dxfId="7" priority="5" operator="lessThan">
      <formula>0</formula>
    </cfRule>
    <cfRule type="cellIs" dxfId="6" priority="6" operator="greaterThan">
      <formula>0</formula>
    </cfRule>
  </conditionalFormatting>
  <conditionalFormatting sqref="E16:F21">
    <cfRule type="cellIs" dxfId="5" priority="1" operator="lessThan">
      <formula>0</formula>
    </cfRule>
    <cfRule type="cellIs" dxfId="4" priority="2" operator="greaterThan">
      <formula>0</formula>
    </cfRule>
  </conditionalFormatting>
  <conditionalFormatting sqref="K3:K7">
    <cfRule type="cellIs" dxfId="3" priority="11" operator="greaterThan">
      <formula>0</formula>
    </cfRule>
    <cfRule type="cellIs" dxfId="2" priority="12" operator="lessThan">
      <formula>0</formula>
    </cfRule>
  </conditionalFormatting>
  <conditionalFormatting sqref="K16:K20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Aylık İhracat</vt:lpstr>
      <vt:lpstr>6 Aylık İhracat Verileri</vt:lpstr>
      <vt:lpstr>Yıllık İhracat</vt:lpstr>
      <vt:lpstr>İlk 5 Sektör</vt:lpstr>
      <vt:lpstr>İlk 5 Ülke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ÖZELCİ</dc:creator>
  <cp:lastModifiedBy>ITSO-017</cp:lastModifiedBy>
  <cp:lastPrinted>2023-09-04T08:16:31Z</cp:lastPrinted>
  <dcterms:created xsi:type="dcterms:W3CDTF">2022-11-03T06:11:35Z</dcterms:created>
  <dcterms:modified xsi:type="dcterms:W3CDTF">2025-04-07T05:52:43Z</dcterms:modified>
</cp:coreProperties>
</file>